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Лист1" sheetId="1" r:id="rId1"/>
  </sheets>
  <definedNames>
    <definedName name="Excel_BuiltIn_Print_Area_1_1">'Лист1'!$A$9:$N$66</definedName>
    <definedName name="_xlnm.Print_Area" localSheetId="0">'Лист1'!$A$1:$H$90</definedName>
  </definedNames>
  <calcPr fullCalcOnLoad="1"/>
</workbook>
</file>

<file path=xl/sharedStrings.xml><?xml version="1.0" encoding="utf-8"?>
<sst xmlns="http://schemas.openxmlformats.org/spreadsheetml/2006/main" count="89" uniqueCount="73">
  <si>
    <t>-</t>
  </si>
  <si>
    <t>содержание общего имущества</t>
  </si>
  <si>
    <t>текущий ремонт общего имущества</t>
  </si>
  <si>
    <t>коммунальные платежи</t>
  </si>
  <si>
    <t>Поступления от размещения оборудования организациями</t>
  </si>
  <si>
    <t>в т.ч.</t>
  </si>
  <si>
    <t>Тех. обслуживание домофонов</t>
  </si>
  <si>
    <t>Тепло, гор. вода</t>
  </si>
  <si>
    <t>Вода холодная, водоотведение</t>
  </si>
  <si>
    <t>Тех. обслуживание лифтов</t>
  </si>
  <si>
    <t>Освещение мест общего пользования</t>
  </si>
  <si>
    <t>ЗАТРАТЫ НА ТЕКУЩИЙ РЕМОНТ ОБЩЕГО ИМУЩЕСТВА:</t>
  </si>
  <si>
    <t>РАСХОДЫ НА СОДЕРЖАНИЕ ОБЩЕГО ИМ-ВА:</t>
  </si>
  <si>
    <t>Услуги банка</t>
  </si>
  <si>
    <t xml:space="preserve">Налоги </t>
  </si>
  <si>
    <t>Выплачено з/платы обслуж. персоналу.</t>
  </si>
  <si>
    <t>Канцелярские расходы (ксерокс, бумага, услуги почты)</t>
  </si>
  <si>
    <t>Услуги РИЦ ЖКХ (печать лицевых счетов)</t>
  </si>
  <si>
    <t>Услуги связи (телефон)</t>
  </si>
  <si>
    <t>ИТОГО ИЗРАСХОДОВАНО:</t>
  </si>
  <si>
    <t>Венки, подарки на день старшего поколения</t>
  </si>
  <si>
    <t>Оплата охранных услуг</t>
  </si>
  <si>
    <t>Хоз. Расходы(порошки, тряпки, перчатки, мыло, метлы, лопаты, замки ) и т.д</t>
  </si>
  <si>
    <t>Поступило   взносов на капитальный ремонт дом "А"</t>
  </si>
  <si>
    <t>Поступило   взносов на капитальный ремонт дом "Б"</t>
  </si>
  <si>
    <t>Пени за просрочку платежей, оплачены собственниками</t>
  </si>
  <si>
    <t>Транспортные расходы</t>
  </si>
  <si>
    <t>Вывоз и захоронение ТБО</t>
  </si>
  <si>
    <t xml:space="preserve">Страховка лифтов </t>
  </si>
  <si>
    <t>Поступило   взносов на капитальный ремонт дом "В"</t>
  </si>
  <si>
    <t xml:space="preserve">Комиссия банка </t>
  </si>
  <si>
    <t>Установка и обслуживание видеокамер</t>
  </si>
  <si>
    <t>Сброс снежных навесов с крыш в домах 15"А", 15"Б", 15"В", механизированная уборка снега</t>
  </si>
  <si>
    <t xml:space="preserve"> </t>
  </si>
  <si>
    <t>УТВЕРЖДЕНО</t>
  </si>
  <si>
    <t>Протокол от ___________20____  г.</t>
  </si>
  <si>
    <t>М.П.</t>
  </si>
  <si>
    <t>Решением общего собрания собственников ТСЖ "Высотный"</t>
  </si>
  <si>
    <t>ТСЖ "Высотный"</t>
  </si>
  <si>
    <t>Расход денежных средств  за период 01.01.2018 г. по 31.12.2018 г.</t>
  </si>
  <si>
    <t>Остаток денежных средств  на 01.01.2018 г.</t>
  </si>
  <si>
    <t>Поступило   ден. средств на р/счет ТСЖ за 2018 г.</t>
  </si>
  <si>
    <t>ПОСТУПИЛО ДЕНЕЖНЫХ СРЕДСТВ:</t>
  </si>
  <si>
    <t xml:space="preserve">ОПЛАЧЕНО (ИЗРАСХОДОВАНО) ден. средств с р/счета ТСЖ за 2018 г  </t>
  </si>
  <si>
    <t>ОСТАТОК ден. средств на р/счете на 31.12.18 г.</t>
  </si>
  <si>
    <t>ИЗРАСХОДОВАНО:</t>
  </si>
  <si>
    <t>Расчеты за услуги:</t>
  </si>
  <si>
    <t>Взносы членов ТСЖ "Высотный" на капитальный ремонт за 2018 год</t>
  </si>
  <si>
    <t>Остаток денежных средств на специальном счете по кап. ремонту дом "А" на 01.01.2018 г.</t>
  </si>
  <si>
    <t>Начислены проценты на остаток средств за 2018 год</t>
  </si>
  <si>
    <t>Остаток денежных средств на специальном счете по кап. ремонту дом "А" на 31.12.2018 г.</t>
  </si>
  <si>
    <t>Остаток денежных средств на специальном счете по кап. ремонту дом "Б" на 01.01.2018 г.</t>
  </si>
  <si>
    <t>Остаток денежных средств на специальном счете по кап. ремонту дом "В" на 01.01.2018 г.</t>
  </si>
  <si>
    <t>Остаток денежных средств на специальном счете по кап. ремонту дом "В" на 31.12.2018 г.</t>
  </si>
  <si>
    <t>Капитальный ремонт цоколя</t>
  </si>
  <si>
    <t>Укрепление крышек парапета</t>
  </si>
  <si>
    <t>Асфальтирование контейнерной площадки</t>
  </si>
  <si>
    <t>Текущий ремонт, установка шарового крана для насоса в доме 15"А"</t>
  </si>
  <si>
    <t>Текущий ремонт в доме 15"А"</t>
  </si>
  <si>
    <t>Опрессовка систем отопления, ГВС в домах 15"А", 15"Б", 15"В"</t>
  </si>
  <si>
    <t>Ремонт системы отопления в кв.41,47 дома 15"А"</t>
  </si>
  <si>
    <t>Текущий ремонт стояков в доме 15"Б" (кв 14,20,26), доме "А"  (кв 6,12,18)</t>
  </si>
  <si>
    <t>Остаток денежных средств на р/счете на 31.12.2018 г.</t>
  </si>
  <si>
    <t>Благоустройство территории:</t>
  </si>
  <si>
    <t>1. Завоз земли, посадка деревьев, устройство посевного газона, семена цветущего газона</t>
  </si>
  <si>
    <t>2. Установка ограждения у дома 15 "А"(материалы, вазоны)</t>
  </si>
  <si>
    <t>3. Обрезка, вывоз деревьев у дома 15"Б"</t>
  </si>
  <si>
    <t>Текущий ремонт дверей, доводчиков, стены магазина между домами 15"Б"и "В"</t>
  </si>
  <si>
    <t>Остекление лифтовых помещений дома 15"Б" и 15"В"</t>
  </si>
  <si>
    <t>Изготовление информационных табличек на дома 15 "А" 15"Б", 15"В"</t>
  </si>
  <si>
    <t>Ремонт и обслуживание электросетей в домах 15"А", 15"Б", 15"В"</t>
  </si>
  <si>
    <t>Ремонт системы отопления, ГВС, поверка манометров в домах 15"А", 15"Б", 15"В"</t>
  </si>
  <si>
    <t>Дератизация от блох подвального помещения в доме 15"В"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</si>
</sst>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2"/>
    </font>
    <font>
      <sz val="10"/>
      <name val="Arial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5"/>
      <name val="Arial Cyr"/>
      <family val="2"/>
    </font>
    <font>
      <sz val="16"/>
      <name val="Times New Roman"/>
      <family val="1"/>
    </font>
    <font>
      <b/>
      <sz val="16"/>
      <name val="Arial Cyr"/>
      <family val="2"/>
    </font>
    <font>
      <b/>
      <sz val="12"/>
      <name val="Arial Cyr"/>
      <family val="0"/>
    </font>
    <font>
      <b/>
      <sz val="16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0" xfId="0" applyFont="1" applyAlignment="1">
      <alignment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2" fontId="7" fillId="0" borderId="0" xfId="0" applyNumberFormat="1" applyFont="1" applyAlignment="1">
      <alignment horizontal="left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6" fillId="0" borderId="14" xfId="0" applyFont="1" applyBorder="1" applyAlignment="1">
      <alignment horizontal="right"/>
    </xf>
    <xf numFmtId="2" fontId="6" fillId="34" borderId="13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/>
    </xf>
    <xf numFmtId="2" fontId="8" fillId="0" borderId="0" xfId="0" applyNumberFormat="1" applyFont="1" applyAlignment="1">
      <alignment/>
    </xf>
    <xf numFmtId="2" fontId="6" fillId="34" borderId="0" xfId="0" applyNumberFormat="1" applyFont="1" applyFill="1" applyAlignment="1">
      <alignment/>
    </xf>
    <xf numFmtId="2" fontId="3" fillId="35" borderId="13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5" fillId="0" borderId="0" xfId="0" applyFont="1" applyAlignment="1">
      <alignment wrapText="1"/>
    </xf>
    <xf numFmtId="2" fontId="6" fillId="35" borderId="10" xfId="0" applyNumberFormat="1" applyFont="1" applyFill="1" applyBorder="1" applyAlignment="1">
      <alignment/>
    </xf>
    <xf numFmtId="2" fontId="6" fillId="35" borderId="0" xfId="0" applyNumberFormat="1" applyFont="1" applyFill="1" applyAlignment="1">
      <alignment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 wrapText="1"/>
    </xf>
    <xf numFmtId="0" fontId="6" fillId="0" borderId="15" xfId="0" applyFont="1" applyBorder="1" applyAlignment="1">
      <alignment horizontal="left"/>
    </xf>
    <xf numFmtId="2" fontId="3" fillId="33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0" borderId="15" xfId="0" applyFont="1" applyBorder="1" applyAlignment="1">
      <alignment horizontal="left"/>
    </xf>
    <xf numFmtId="2" fontId="3" fillId="0" borderId="13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35" borderId="13" xfId="0" applyNumberFormat="1" applyFont="1" applyFill="1" applyBorder="1" applyAlignment="1">
      <alignment/>
    </xf>
    <xf numFmtId="2" fontId="6" fillId="0" borderId="18" xfId="0" applyNumberFormat="1" applyFont="1" applyBorder="1" applyAlignment="1">
      <alignment/>
    </xf>
    <xf numFmtId="0" fontId="10" fillId="0" borderId="0" xfId="0" applyFont="1" applyAlignment="1">
      <alignment vertical="center"/>
    </xf>
    <xf numFmtId="2" fontId="3" fillId="0" borderId="0" xfId="0" applyNumberFormat="1" applyFont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/>
    </xf>
    <xf numFmtId="2" fontId="6" fillId="0" borderId="21" xfId="0" applyNumberFormat="1" applyFont="1" applyBorder="1" applyAlignment="1">
      <alignment/>
    </xf>
    <xf numFmtId="0" fontId="12" fillId="33" borderId="18" xfId="0" applyFont="1" applyFill="1" applyBorder="1" applyAlignment="1">
      <alignment/>
    </xf>
    <xf numFmtId="0" fontId="12" fillId="0" borderId="18" xfId="0" applyFont="1" applyBorder="1" applyAlignment="1">
      <alignment/>
    </xf>
    <xf numFmtId="2" fontId="12" fillId="33" borderId="18" xfId="0" applyNumberFormat="1" applyFont="1" applyFill="1" applyBorder="1" applyAlignment="1">
      <alignment/>
    </xf>
    <xf numFmtId="2" fontId="6" fillId="0" borderId="22" xfId="0" applyNumberFormat="1" applyFont="1" applyBorder="1" applyAlignment="1">
      <alignment/>
    </xf>
    <xf numFmtId="0" fontId="2" fillId="36" borderId="23" xfId="0" applyFont="1" applyFill="1" applyBorder="1" applyAlignment="1">
      <alignment horizontal="center"/>
    </xf>
    <xf numFmtId="2" fontId="3" fillId="36" borderId="23" xfId="0" applyNumberFormat="1" applyFont="1" applyFill="1" applyBorder="1" applyAlignment="1">
      <alignment/>
    </xf>
    <xf numFmtId="2" fontId="3" fillId="36" borderId="24" xfId="0" applyNumberFormat="1" applyFont="1" applyFill="1" applyBorder="1" applyAlignment="1">
      <alignment/>
    </xf>
    <xf numFmtId="2" fontId="3" fillId="33" borderId="25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2" fontId="5" fillId="0" borderId="0" xfId="0" applyNumberFormat="1" applyFont="1" applyAlignment="1">
      <alignment horizontal="left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2" fillId="36" borderId="30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2" fontId="5" fillId="0" borderId="0" xfId="0" applyNumberFormat="1" applyFont="1" applyAlignment="1">
      <alignment horizontal="center"/>
    </xf>
    <xf numFmtId="0" fontId="6" fillId="0" borderId="32" xfId="0" applyFont="1" applyBorder="1" applyAlignment="1">
      <alignment horizontal="left"/>
    </xf>
    <xf numFmtId="0" fontId="3" fillId="36" borderId="10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/>
    </xf>
    <xf numFmtId="0" fontId="12" fillId="33" borderId="29" xfId="0" applyFont="1" applyFill="1" applyBorder="1" applyAlignment="1">
      <alignment horizontal="left"/>
    </xf>
    <xf numFmtId="0" fontId="12" fillId="33" borderId="15" xfId="0" applyFont="1" applyFill="1" applyBorder="1" applyAlignment="1">
      <alignment horizontal="left"/>
    </xf>
    <xf numFmtId="0" fontId="12" fillId="33" borderId="3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33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2" fillId="36" borderId="0" xfId="0" applyFont="1" applyFill="1" applyAlignment="1">
      <alignment horizontal="center"/>
    </xf>
    <xf numFmtId="0" fontId="14" fillId="0" borderId="35" xfId="0" applyFont="1" applyBorder="1" applyAlignment="1">
      <alignment horizontal="center" vertical="center"/>
    </xf>
    <xf numFmtId="0" fontId="12" fillId="33" borderId="18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12" fillId="0" borderId="18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view="pageBreakPreview" zoomScale="77" zoomScaleNormal="75" zoomScaleSheetLayoutView="77" zoomScalePageLayoutView="0" workbookViewId="0" topLeftCell="A49">
      <selection activeCell="A56" sqref="A56:G56"/>
    </sheetView>
  </sheetViews>
  <sheetFormatPr defaultColWidth="9.00390625" defaultRowHeight="12.75"/>
  <cols>
    <col min="2" max="2" width="5.50390625" style="0" customWidth="1"/>
    <col min="3" max="3" width="10.875" style="0" customWidth="1"/>
    <col min="6" max="6" width="4.50390625" style="0" customWidth="1"/>
    <col min="7" max="7" width="114.375" style="0" customWidth="1"/>
    <col min="8" max="8" width="26.625" style="0" customWidth="1"/>
    <col min="9" max="9" width="0" style="0" hidden="1" customWidth="1"/>
    <col min="10" max="10" width="22.875" style="0" customWidth="1"/>
    <col min="11" max="11" width="18.50390625" style="0" customWidth="1"/>
    <col min="12" max="12" width="15.375" style="0" customWidth="1"/>
    <col min="13" max="13" width="28.00390625" style="0" customWidth="1"/>
    <col min="14" max="14" width="25.375" style="0" customWidth="1"/>
  </cols>
  <sheetData>
    <row r="1" spans="3:7" ht="22.5">
      <c r="C1" s="55" t="s">
        <v>34</v>
      </c>
      <c r="D1" s="55"/>
      <c r="E1" s="55"/>
      <c r="F1" s="55"/>
      <c r="G1" s="56"/>
    </row>
    <row r="2" spans="3:7" ht="22.5">
      <c r="C2" s="57" t="s">
        <v>37</v>
      </c>
      <c r="D2" s="57"/>
      <c r="E2" s="57"/>
      <c r="F2" s="56"/>
      <c r="G2" s="56"/>
    </row>
    <row r="3" spans="3:7" ht="22.5">
      <c r="C3" s="57" t="s">
        <v>35</v>
      </c>
      <c r="D3" s="57"/>
      <c r="E3" s="57"/>
      <c r="F3" s="56"/>
      <c r="G3" s="56"/>
    </row>
    <row r="4" spans="3:7" ht="22.5">
      <c r="C4" s="56"/>
      <c r="D4" s="57"/>
      <c r="E4" s="57"/>
      <c r="F4" s="58" t="s">
        <v>36</v>
      </c>
      <c r="G4" s="56"/>
    </row>
    <row r="8" ht="22.5">
      <c r="C8" s="57" t="s">
        <v>38</v>
      </c>
    </row>
    <row r="9" spans="1:9" ht="61.5" customHeight="1">
      <c r="A9" s="104" t="s">
        <v>39</v>
      </c>
      <c r="B9" s="104"/>
      <c r="C9" s="104"/>
      <c r="D9" s="104"/>
      <c r="E9" s="104"/>
      <c r="F9" s="104"/>
      <c r="G9" s="104"/>
      <c r="H9" s="104"/>
      <c r="I9" s="104"/>
    </row>
    <row r="10" spans="1:14" ht="36.75" customHeight="1">
      <c r="A10" s="1" t="s">
        <v>40</v>
      </c>
      <c r="B10" s="2"/>
      <c r="C10" s="2"/>
      <c r="D10" s="2"/>
      <c r="E10" s="2"/>
      <c r="F10" s="2"/>
      <c r="G10" s="3"/>
      <c r="H10" s="4">
        <v>16084.59</v>
      </c>
      <c r="I10" s="5"/>
      <c r="J10" s="86"/>
      <c r="K10" s="86"/>
      <c r="L10" s="86"/>
      <c r="M10" s="7"/>
      <c r="N10" s="8"/>
    </row>
    <row r="11" spans="1:14" ht="36.75" customHeight="1">
      <c r="A11" s="106" t="s">
        <v>42</v>
      </c>
      <c r="B11" s="107"/>
      <c r="C11" s="107"/>
      <c r="D11" s="107"/>
      <c r="E11" s="107"/>
      <c r="F11" s="107"/>
      <c r="G11" s="108"/>
      <c r="H11" s="4">
        <f>SUM(H13:H17)</f>
        <v>6450671.3100000005</v>
      </c>
      <c r="I11" s="5"/>
      <c r="J11" s="6"/>
      <c r="K11" s="6"/>
      <c r="L11" s="6"/>
      <c r="M11" s="7"/>
      <c r="N11" s="8"/>
    </row>
    <row r="12" spans="1:15" ht="25.5" customHeight="1">
      <c r="A12" s="9" t="s">
        <v>41</v>
      </c>
      <c r="B12" s="10"/>
      <c r="C12" s="10"/>
      <c r="D12" s="10"/>
      <c r="E12" s="10"/>
      <c r="F12" s="10"/>
      <c r="G12" s="11"/>
      <c r="H12" s="12"/>
      <c r="I12" s="5"/>
      <c r="J12" s="86"/>
      <c r="K12" s="86"/>
      <c r="L12" s="86"/>
      <c r="M12" s="7"/>
      <c r="N12" s="7"/>
      <c r="O12" s="13"/>
    </row>
    <row r="13" spans="1:14" ht="25.5" customHeight="1">
      <c r="A13" s="9"/>
      <c r="B13" s="16" t="s">
        <v>0</v>
      </c>
      <c r="C13" s="74" t="s">
        <v>1</v>
      </c>
      <c r="D13" s="74"/>
      <c r="E13" s="74"/>
      <c r="F13" s="74"/>
      <c r="G13" s="74"/>
      <c r="H13" s="12">
        <v>1526319.36</v>
      </c>
      <c r="I13" s="5"/>
      <c r="J13" s="17"/>
      <c r="K13" s="72">
        <f>H13+H14-H31-H43</f>
        <v>-159757.80000000005</v>
      </c>
      <c r="L13" s="6"/>
      <c r="M13" s="14"/>
      <c r="N13" s="15"/>
    </row>
    <row r="14" spans="1:14" ht="25.5" customHeight="1">
      <c r="A14" s="9"/>
      <c r="B14" s="16" t="s">
        <v>0</v>
      </c>
      <c r="C14" s="10" t="s">
        <v>2</v>
      </c>
      <c r="D14" s="10"/>
      <c r="E14" s="10"/>
      <c r="F14" s="10"/>
      <c r="G14" s="11"/>
      <c r="H14" s="12">
        <v>312639.99</v>
      </c>
      <c r="I14" s="5"/>
      <c r="J14" s="17"/>
      <c r="K14" s="6"/>
      <c r="L14" s="6"/>
      <c r="M14" s="14"/>
      <c r="N14" s="15"/>
    </row>
    <row r="15" spans="1:14" ht="25.5" customHeight="1">
      <c r="A15" s="9"/>
      <c r="B15" s="16" t="s">
        <v>0</v>
      </c>
      <c r="C15" s="10" t="s">
        <v>3</v>
      </c>
      <c r="D15" s="10"/>
      <c r="E15" s="10"/>
      <c r="F15" s="10"/>
      <c r="G15" s="11"/>
      <c r="H15" s="12">
        <f>5109035.39-20700-536077.84+3600</f>
        <v>4555857.55</v>
      </c>
      <c r="I15" s="5"/>
      <c r="J15" s="18"/>
      <c r="K15" s="6"/>
      <c r="L15" s="6"/>
      <c r="M15" s="14"/>
      <c r="N15" s="15"/>
    </row>
    <row r="16" spans="1:14" ht="25.5" customHeight="1">
      <c r="A16" s="9"/>
      <c r="B16" s="10" t="s">
        <v>4</v>
      </c>
      <c r="C16" s="10"/>
      <c r="D16" s="10"/>
      <c r="E16" s="10"/>
      <c r="F16" s="10"/>
      <c r="G16" s="11"/>
      <c r="H16" s="12">
        <v>37800</v>
      </c>
      <c r="I16" s="19"/>
      <c r="J16" s="31"/>
      <c r="M16" s="14"/>
      <c r="N16" s="21"/>
    </row>
    <row r="17" spans="1:14" ht="25.5" customHeight="1">
      <c r="A17" s="59"/>
      <c r="B17" s="60" t="s">
        <v>25</v>
      </c>
      <c r="C17" s="60"/>
      <c r="D17" s="60"/>
      <c r="E17" s="60"/>
      <c r="F17" s="60"/>
      <c r="G17" s="61"/>
      <c r="H17" s="62">
        <v>18054.41</v>
      </c>
      <c r="I17" s="19"/>
      <c r="J17" s="20"/>
      <c r="M17" s="14"/>
      <c r="N17" s="21"/>
    </row>
    <row r="18" spans="1:14" ht="25.5" customHeight="1">
      <c r="A18" s="105" t="s">
        <v>43</v>
      </c>
      <c r="B18" s="105"/>
      <c r="C18" s="105"/>
      <c r="D18" s="105"/>
      <c r="E18" s="105"/>
      <c r="F18" s="105"/>
      <c r="G18" s="105"/>
      <c r="H18" s="63">
        <f>6889392.68-536077.84+3600</f>
        <v>6356914.84</v>
      </c>
      <c r="I18" s="24"/>
      <c r="J18" s="40"/>
      <c r="K18" s="40"/>
      <c r="L18" s="35"/>
      <c r="M18" s="90"/>
      <c r="N18" s="90"/>
    </row>
    <row r="19" spans="1:14" ht="25.5" customHeight="1">
      <c r="A19" s="95" t="s">
        <v>44</v>
      </c>
      <c r="B19" s="96"/>
      <c r="C19" s="96"/>
      <c r="D19" s="96"/>
      <c r="E19" s="96"/>
      <c r="F19" s="96"/>
      <c r="G19" s="97"/>
      <c r="H19" s="65">
        <f>H10+H11-H18</f>
        <v>109841.06000000052</v>
      </c>
      <c r="I19" s="24"/>
      <c r="J19" s="40">
        <v>109841.06</v>
      </c>
      <c r="K19" s="40"/>
      <c r="L19" s="35"/>
      <c r="M19" s="90"/>
      <c r="N19" s="90"/>
    </row>
    <row r="20" spans="1:14" ht="25.5" customHeight="1">
      <c r="A20" s="109"/>
      <c r="B20" s="109"/>
      <c r="C20" s="109"/>
      <c r="D20" s="109"/>
      <c r="E20" s="109"/>
      <c r="F20" s="109"/>
      <c r="G20" s="109"/>
      <c r="H20" s="64"/>
      <c r="I20" s="24"/>
      <c r="J20" s="40">
        <f>H19-J19</f>
        <v>5.238689482212067E-10</v>
      </c>
      <c r="K20" s="40"/>
      <c r="L20" s="35"/>
      <c r="M20" s="90"/>
      <c r="N20" s="90"/>
    </row>
    <row r="21" spans="1:14" ht="25.5" customHeight="1">
      <c r="A21" s="95" t="s">
        <v>45</v>
      </c>
      <c r="B21" s="96"/>
      <c r="C21" s="96"/>
      <c r="D21" s="96"/>
      <c r="E21" s="96"/>
      <c r="F21" s="96"/>
      <c r="G21" s="97"/>
      <c r="H21" s="65">
        <f>H22+H31+H43</f>
        <v>6356914.840000001</v>
      </c>
      <c r="I21" s="24"/>
      <c r="J21" s="40"/>
      <c r="K21" s="40"/>
      <c r="L21" s="35"/>
      <c r="M21" s="90"/>
      <c r="N21" s="90"/>
    </row>
    <row r="22" spans="1:14" ht="25.5" customHeight="1">
      <c r="A22" s="95" t="s">
        <v>46</v>
      </c>
      <c r="B22" s="96"/>
      <c r="C22" s="96"/>
      <c r="D22" s="96"/>
      <c r="E22" s="96"/>
      <c r="F22" s="96"/>
      <c r="G22" s="97"/>
      <c r="H22" s="65">
        <f>SUM(H23:H30)</f>
        <v>4358197.69</v>
      </c>
      <c r="I22" s="5"/>
      <c r="J22" s="40"/>
      <c r="K22" s="35"/>
      <c r="L22" s="35"/>
      <c r="M22" s="90"/>
      <c r="N22" s="90"/>
    </row>
    <row r="23" spans="1:14" ht="25.5" customHeight="1">
      <c r="A23" s="9" t="s">
        <v>5</v>
      </c>
      <c r="B23" s="10" t="s">
        <v>6</v>
      </c>
      <c r="C23" s="10"/>
      <c r="D23" s="10"/>
      <c r="E23" s="10"/>
      <c r="F23" s="10"/>
      <c r="G23" s="11"/>
      <c r="H23" s="66">
        <f>37660-5000-2300</f>
        <v>30360</v>
      </c>
      <c r="I23" s="5"/>
      <c r="J23" s="24"/>
      <c r="K23" s="5"/>
      <c r="L23" s="5"/>
      <c r="M23" s="5"/>
      <c r="N23" s="5"/>
    </row>
    <row r="24" spans="1:14" ht="25.5" customHeight="1">
      <c r="A24" s="25"/>
      <c r="B24" s="10" t="s">
        <v>27</v>
      </c>
      <c r="C24" s="10"/>
      <c r="D24" s="10"/>
      <c r="E24" s="10"/>
      <c r="F24" s="10"/>
      <c r="G24" s="11"/>
      <c r="H24" s="12">
        <v>193818.65</v>
      </c>
      <c r="I24" s="5"/>
      <c r="J24" s="24"/>
      <c r="K24" s="5"/>
      <c r="L24" s="5"/>
      <c r="M24" s="5"/>
      <c r="N24" s="5"/>
    </row>
    <row r="25" spans="1:14" ht="25.5" customHeight="1">
      <c r="A25" s="25"/>
      <c r="B25" s="73" t="s">
        <v>7</v>
      </c>
      <c r="C25" s="73"/>
      <c r="D25" s="73"/>
      <c r="E25" s="73"/>
      <c r="F25" s="73"/>
      <c r="G25" s="74"/>
      <c r="H25" s="12">
        <v>3010499.93</v>
      </c>
      <c r="I25" s="5"/>
      <c r="J25" s="86"/>
      <c r="K25" s="86"/>
      <c r="L25" s="86"/>
      <c r="M25" s="5"/>
      <c r="N25" s="5"/>
    </row>
    <row r="26" spans="1:14" ht="25.5" customHeight="1">
      <c r="A26" s="25"/>
      <c r="B26" s="10" t="s">
        <v>8</v>
      </c>
      <c r="C26" s="10"/>
      <c r="D26" s="10"/>
      <c r="E26" s="10"/>
      <c r="F26" s="10"/>
      <c r="G26" s="11"/>
      <c r="H26" s="12">
        <v>774590.3</v>
      </c>
      <c r="I26" s="5"/>
      <c r="J26" s="24"/>
      <c r="K26" s="5"/>
      <c r="L26" s="5"/>
      <c r="M26" s="5"/>
      <c r="N26" s="5"/>
    </row>
    <row r="27" spans="1:14" ht="25.5" customHeight="1">
      <c r="A27" s="25"/>
      <c r="B27" s="10" t="s">
        <v>9</v>
      </c>
      <c r="C27" s="10"/>
      <c r="D27" s="10"/>
      <c r="E27" s="10"/>
      <c r="F27" s="10"/>
      <c r="G27" s="11"/>
      <c r="H27" s="12">
        <f>203202.4-1570</f>
        <v>201632.4</v>
      </c>
      <c r="I27" s="5"/>
      <c r="J27" s="24"/>
      <c r="K27" s="5"/>
      <c r="L27" s="5"/>
      <c r="M27" s="5"/>
      <c r="N27" s="5"/>
    </row>
    <row r="28" spans="1:14" ht="25.5" customHeight="1">
      <c r="A28" s="25"/>
      <c r="B28" s="10" t="s">
        <v>10</v>
      </c>
      <c r="C28" s="10"/>
      <c r="D28" s="10"/>
      <c r="E28" s="10"/>
      <c r="F28" s="10"/>
      <c r="G28" s="11"/>
      <c r="H28" s="12">
        <v>55256.41</v>
      </c>
      <c r="I28" s="5"/>
      <c r="J28" s="24"/>
      <c r="K28" s="5"/>
      <c r="L28" s="5"/>
      <c r="M28" s="5"/>
      <c r="N28" s="5"/>
    </row>
    <row r="29" spans="1:14" ht="25.5" customHeight="1">
      <c r="A29" s="25"/>
      <c r="B29" s="73" t="s">
        <v>21</v>
      </c>
      <c r="C29" s="73"/>
      <c r="D29" s="73"/>
      <c r="E29" s="73"/>
      <c r="F29" s="73"/>
      <c r="G29" s="74"/>
      <c r="H29" s="12">
        <v>40560</v>
      </c>
      <c r="I29" s="5"/>
      <c r="J29" s="24"/>
      <c r="K29" s="5"/>
      <c r="L29" s="5"/>
      <c r="M29" s="5"/>
      <c r="N29" s="5"/>
    </row>
    <row r="30" spans="1:14" ht="25.5" customHeight="1">
      <c r="A30" s="25"/>
      <c r="B30" s="73" t="s">
        <v>31</v>
      </c>
      <c r="C30" s="73"/>
      <c r="D30" s="73"/>
      <c r="E30" s="73"/>
      <c r="F30" s="73"/>
      <c r="G30" s="74"/>
      <c r="H30" s="12">
        <v>51480</v>
      </c>
      <c r="I30" s="5"/>
      <c r="J30" s="24"/>
      <c r="K30" s="5"/>
      <c r="L30" s="5"/>
      <c r="M30" s="5"/>
      <c r="N30" s="5"/>
    </row>
    <row r="31" spans="1:14" ht="32.25" customHeight="1">
      <c r="A31" s="87" t="s">
        <v>11</v>
      </c>
      <c r="B31" s="88"/>
      <c r="C31" s="88"/>
      <c r="D31" s="88"/>
      <c r="E31" s="88"/>
      <c r="F31" s="88"/>
      <c r="G31" s="89"/>
      <c r="H31" s="33">
        <f>SUM(H32:H42)</f>
        <v>277549.70999999996</v>
      </c>
      <c r="I31" s="5"/>
      <c r="J31" s="5"/>
      <c r="K31" s="5"/>
      <c r="L31" s="5"/>
      <c r="M31" s="5"/>
      <c r="N31" s="5"/>
    </row>
    <row r="32" spans="1:14" ht="32.25" customHeight="1">
      <c r="A32" s="25"/>
      <c r="B32" s="26" t="s">
        <v>0</v>
      </c>
      <c r="C32" s="73" t="s">
        <v>55</v>
      </c>
      <c r="D32" s="73"/>
      <c r="E32" s="73"/>
      <c r="F32" s="73"/>
      <c r="G32" s="74"/>
      <c r="H32" s="12">
        <v>15870</v>
      </c>
      <c r="I32" s="5"/>
      <c r="J32" s="5"/>
      <c r="K32" s="5"/>
      <c r="L32" s="5"/>
      <c r="M32" s="5"/>
      <c r="N32" s="5"/>
    </row>
    <row r="33" spans="1:14" ht="32.25" customHeight="1">
      <c r="A33" s="25"/>
      <c r="B33" s="26" t="s">
        <v>0</v>
      </c>
      <c r="C33" s="10" t="s">
        <v>70</v>
      </c>
      <c r="D33" s="10"/>
      <c r="E33" s="10"/>
      <c r="F33" s="10"/>
      <c r="G33" s="11"/>
      <c r="H33" s="12">
        <v>52152.64</v>
      </c>
      <c r="I33" s="27">
        <v>2338.45</v>
      </c>
      <c r="J33" s="5"/>
      <c r="K33" s="5"/>
      <c r="L33" s="5"/>
      <c r="M33" s="5"/>
      <c r="N33" s="5"/>
    </row>
    <row r="34" spans="1:14" ht="32.25" customHeight="1">
      <c r="A34" s="25"/>
      <c r="B34" s="26" t="s">
        <v>0</v>
      </c>
      <c r="C34" s="73" t="s">
        <v>56</v>
      </c>
      <c r="D34" s="73"/>
      <c r="E34" s="73"/>
      <c r="F34" s="73"/>
      <c r="G34" s="74"/>
      <c r="H34" s="12">
        <v>30000</v>
      </c>
      <c r="I34" s="27"/>
      <c r="J34" s="5"/>
      <c r="K34" s="5"/>
      <c r="L34" s="5"/>
      <c r="M34" s="5"/>
      <c r="N34" s="5"/>
    </row>
    <row r="35" spans="1:14" ht="32.25" customHeight="1">
      <c r="A35" s="25"/>
      <c r="B35" s="26" t="s">
        <v>0</v>
      </c>
      <c r="C35" s="10" t="s">
        <v>69</v>
      </c>
      <c r="D35" s="10"/>
      <c r="E35" s="10"/>
      <c r="F35" s="10"/>
      <c r="G35" s="11"/>
      <c r="H35" s="12">
        <v>5755.3</v>
      </c>
      <c r="I35" s="27"/>
      <c r="J35" s="5"/>
      <c r="K35" s="5"/>
      <c r="L35" s="5"/>
      <c r="M35" s="5"/>
      <c r="N35" s="5"/>
    </row>
    <row r="36" spans="1:14" ht="32.25" customHeight="1">
      <c r="A36" s="25"/>
      <c r="B36" s="26" t="s">
        <v>0</v>
      </c>
      <c r="C36" s="73" t="s">
        <v>71</v>
      </c>
      <c r="D36" s="73"/>
      <c r="E36" s="73"/>
      <c r="F36" s="73"/>
      <c r="G36" s="74"/>
      <c r="H36" s="12">
        <f>2059.88+5108.24+423+450</f>
        <v>8041.12</v>
      </c>
      <c r="I36" s="27"/>
      <c r="J36" s="5"/>
      <c r="K36" s="5"/>
      <c r="L36" s="5"/>
      <c r="M36" s="5"/>
      <c r="N36" s="5"/>
    </row>
    <row r="37" spans="1:14" ht="32.25" customHeight="1">
      <c r="A37" s="25"/>
      <c r="B37" s="26" t="s">
        <v>0</v>
      </c>
      <c r="C37" s="10" t="s">
        <v>68</v>
      </c>
      <c r="D37" s="10"/>
      <c r="E37" s="10"/>
      <c r="F37" s="10"/>
      <c r="G37" s="11"/>
      <c r="H37" s="12">
        <v>1570</v>
      </c>
      <c r="I37" s="27"/>
      <c r="J37" s="5"/>
      <c r="K37" s="5"/>
      <c r="L37" s="5"/>
      <c r="M37" s="5"/>
      <c r="N37" s="5"/>
    </row>
    <row r="38" spans="1:14" ht="32.25" customHeight="1">
      <c r="A38" s="25"/>
      <c r="B38" s="26" t="s">
        <v>0</v>
      </c>
      <c r="C38" s="73" t="s">
        <v>57</v>
      </c>
      <c r="D38" s="73"/>
      <c r="E38" s="73"/>
      <c r="F38" s="73"/>
      <c r="G38" s="74"/>
      <c r="H38" s="12">
        <v>6467</v>
      </c>
      <c r="I38" s="27"/>
      <c r="J38" s="5"/>
      <c r="K38" s="5"/>
      <c r="L38" s="5"/>
      <c r="M38" s="5"/>
      <c r="N38" s="5"/>
    </row>
    <row r="39" spans="1:14" ht="32.25" customHeight="1">
      <c r="A39" s="25"/>
      <c r="B39" s="26" t="s">
        <v>0</v>
      </c>
      <c r="C39" s="73" t="s">
        <v>58</v>
      </c>
      <c r="D39" s="73"/>
      <c r="E39" s="73"/>
      <c r="F39" s="73"/>
      <c r="G39" s="74"/>
      <c r="H39" s="12">
        <v>116781.65</v>
      </c>
      <c r="I39" s="32"/>
      <c r="J39" s="24"/>
      <c r="K39" s="5"/>
      <c r="L39" s="5"/>
      <c r="M39" s="5"/>
      <c r="N39" s="5"/>
    </row>
    <row r="40" spans="1:14" ht="32.25" customHeight="1">
      <c r="A40" s="25"/>
      <c r="B40" s="26" t="s">
        <v>0</v>
      </c>
      <c r="C40" s="73" t="s">
        <v>60</v>
      </c>
      <c r="D40" s="73"/>
      <c r="E40" s="73"/>
      <c r="F40" s="73"/>
      <c r="G40" s="74"/>
      <c r="H40" s="12">
        <v>3600</v>
      </c>
      <c r="I40" s="32"/>
      <c r="J40" s="5"/>
      <c r="K40" s="5"/>
      <c r="L40" s="5"/>
      <c r="M40" s="5"/>
      <c r="N40" s="5"/>
    </row>
    <row r="41" spans="1:14" ht="32.25" customHeight="1">
      <c r="A41" s="25"/>
      <c r="B41" s="26" t="s">
        <v>0</v>
      </c>
      <c r="C41" s="73" t="s">
        <v>67</v>
      </c>
      <c r="D41" s="73"/>
      <c r="E41" s="73"/>
      <c r="F41" s="73"/>
      <c r="G41" s="74"/>
      <c r="H41" s="12">
        <f>400+5000+2300+175+10000</f>
        <v>17875</v>
      </c>
      <c r="I41" s="32"/>
      <c r="J41" s="5"/>
      <c r="K41" s="5"/>
      <c r="L41" s="5"/>
      <c r="M41" s="5"/>
      <c r="N41" s="5"/>
    </row>
    <row r="42" spans="1:14" ht="32.25" customHeight="1">
      <c r="A42" s="25"/>
      <c r="B42" s="26" t="s">
        <v>0</v>
      </c>
      <c r="C42" s="73" t="s">
        <v>61</v>
      </c>
      <c r="D42" s="73"/>
      <c r="E42" s="73"/>
      <c r="F42" s="73"/>
      <c r="G42" s="74"/>
      <c r="H42" s="12">
        <f>4437+15000</f>
        <v>19437</v>
      </c>
      <c r="I42" s="32"/>
      <c r="J42" s="5"/>
      <c r="K42" s="5"/>
      <c r="L42" s="5"/>
      <c r="M42" s="5"/>
      <c r="N42" s="5"/>
    </row>
    <row r="43" spans="1:14" ht="32.25" customHeight="1">
      <c r="A43" s="92" t="s">
        <v>12</v>
      </c>
      <c r="B43" s="93"/>
      <c r="C43" s="93"/>
      <c r="D43" s="93"/>
      <c r="E43" s="93"/>
      <c r="F43" s="93"/>
      <c r="G43" s="94"/>
      <c r="H43" s="45">
        <f>SUM(H44:H60)</f>
        <v>1721167.4400000002</v>
      </c>
      <c r="I43" s="5"/>
      <c r="J43" s="24"/>
      <c r="K43" s="5"/>
      <c r="L43" s="5"/>
      <c r="M43" s="5"/>
      <c r="N43" s="5"/>
    </row>
    <row r="44" spans="1:14" ht="32.25" customHeight="1">
      <c r="A44" s="81" t="s">
        <v>13</v>
      </c>
      <c r="B44" s="82"/>
      <c r="C44" s="82"/>
      <c r="D44" s="82"/>
      <c r="E44" s="82"/>
      <c r="F44" s="82"/>
      <c r="G44" s="83"/>
      <c r="H44" s="48">
        <v>164052.75</v>
      </c>
      <c r="I44" s="5"/>
      <c r="J44" s="24"/>
      <c r="K44" s="5"/>
      <c r="L44" s="5"/>
      <c r="M44" s="5"/>
      <c r="N44" s="5"/>
    </row>
    <row r="45" spans="1:14" ht="32.25" customHeight="1">
      <c r="A45" s="81" t="s">
        <v>14</v>
      </c>
      <c r="B45" s="82"/>
      <c r="C45" s="82"/>
      <c r="D45" s="82"/>
      <c r="E45" s="82"/>
      <c r="F45" s="82"/>
      <c r="G45" s="83"/>
      <c r="H45" s="48">
        <v>412876.8</v>
      </c>
      <c r="I45" s="24"/>
      <c r="J45" s="5"/>
      <c r="K45" s="5"/>
      <c r="L45" s="5"/>
      <c r="M45" s="5"/>
      <c r="N45" s="5"/>
    </row>
    <row r="46" spans="1:14" ht="32.25" customHeight="1">
      <c r="A46" s="81" t="s">
        <v>15</v>
      </c>
      <c r="B46" s="82"/>
      <c r="C46" s="82"/>
      <c r="D46" s="82"/>
      <c r="E46" s="82"/>
      <c r="F46" s="82"/>
      <c r="G46" s="83"/>
      <c r="H46" s="48">
        <f>1085800-100000-3500-15000-10000-3600-3977.07</f>
        <v>949722.93</v>
      </c>
      <c r="I46" s="24"/>
      <c r="J46" s="5"/>
      <c r="K46" s="5"/>
      <c r="L46" s="5"/>
      <c r="M46" s="5"/>
      <c r="N46" s="5"/>
    </row>
    <row r="47" spans="1:14" ht="32.25" customHeight="1">
      <c r="A47" s="81" t="s">
        <v>16</v>
      </c>
      <c r="B47" s="82"/>
      <c r="C47" s="82"/>
      <c r="D47" s="82"/>
      <c r="E47" s="82"/>
      <c r="F47" s="82"/>
      <c r="G47" s="83"/>
      <c r="H47" s="12">
        <f>900+1787.05</f>
        <v>2687.05</v>
      </c>
      <c r="I47" s="24"/>
      <c r="J47" s="37"/>
      <c r="K47" s="24"/>
      <c r="L47" s="24"/>
      <c r="M47" s="5"/>
      <c r="N47" s="5"/>
    </row>
    <row r="48" spans="1:14" ht="32.25" customHeight="1">
      <c r="A48" s="81" t="s">
        <v>17</v>
      </c>
      <c r="B48" s="82"/>
      <c r="C48" s="82"/>
      <c r="D48" s="82"/>
      <c r="E48" s="82"/>
      <c r="F48" s="82"/>
      <c r="G48" s="83"/>
      <c r="H48" s="12">
        <v>50000</v>
      </c>
      <c r="I48" s="24"/>
      <c r="J48" s="5"/>
      <c r="K48" s="5"/>
      <c r="L48" s="5"/>
      <c r="M48" s="5"/>
      <c r="N48" s="5"/>
    </row>
    <row r="49" spans="1:14" ht="32.25" customHeight="1">
      <c r="A49" s="81" t="s">
        <v>18</v>
      </c>
      <c r="B49" s="82"/>
      <c r="C49" s="82"/>
      <c r="D49" s="82"/>
      <c r="E49" s="82"/>
      <c r="F49" s="82"/>
      <c r="G49" s="83"/>
      <c r="H49" s="12">
        <v>2350</v>
      </c>
      <c r="I49" s="24"/>
      <c r="J49" s="5"/>
      <c r="K49" s="5"/>
      <c r="L49" s="5"/>
      <c r="M49" s="5"/>
      <c r="N49" s="5"/>
    </row>
    <row r="50" spans="1:256" ht="28.5" customHeight="1">
      <c r="A50" s="81" t="s">
        <v>22</v>
      </c>
      <c r="B50" s="82"/>
      <c r="C50" s="82"/>
      <c r="D50" s="82"/>
      <c r="E50" s="82"/>
      <c r="F50" s="82"/>
      <c r="G50" s="83"/>
      <c r="H50" s="12">
        <f>1658.3+884.57</f>
        <v>2542.87</v>
      </c>
      <c r="I50" s="36"/>
      <c r="J50" s="37"/>
      <c r="K50" s="37"/>
      <c r="L50" s="37"/>
      <c r="M50" s="37"/>
      <c r="N50" s="37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  <c r="IU50" s="98"/>
      <c r="IV50" s="98"/>
    </row>
    <row r="51" spans="1:14" ht="30.75" customHeight="1">
      <c r="A51" s="81" t="s">
        <v>20</v>
      </c>
      <c r="B51" s="82"/>
      <c r="C51" s="82"/>
      <c r="D51" s="82"/>
      <c r="E51" s="82"/>
      <c r="F51" s="82"/>
      <c r="G51" s="83"/>
      <c r="H51" s="12">
        <v>6063.28</v>
      </c>
      <c r="I51" s="24"/>
      <c r="J51" s="5"/>
      <c r="K51" s="24"/>
      <c r="L51" s="5"/>
      <c r="M51" s="5"/>
      <c r="N51" s="5"/>
    </row>
    <row r="52" spans="1:14" ht="32.25" customHeight="1">
      <c r="A52" s="81" t="s">
        <v>63</v>
      </c>
      <c r="B52" s="82"/>
      <c r="C52" s="82"/>
      <c r="D52" s="82"/>
      <c r="E52" s="82"/>
      <c r="F52" s="82"/>
      <c r="G52" s="83"/>
      <c r="H52" s="12"/>
      <c r="I52" s="24"/>
      <c r="J52" s="5">
        <v>82200</v>
      </c>
      <c r="K52" s="24"/>
      <c r="L52" s="5"/>
      <c r="M52" s="5"/>
      <c r="N52" s="5"/>
    </row>
    <row r="53" spans="1:14" ht="32.25" customHeight="1">
      <c r="A53" s="75" t="s">
        <v>64</v>
      </c>
      <c r="B53" s="73"/>
      <c r="C53" s="73"/>
      <c r="D53" s="73"/>
      <c r="E53" s="73"/>
      <c r="F53" s="73"/>
      <c r="G53" s="74"/>
      <c r="H53" s="12">
        <v>37500</v>
      </c>
      <c r="I53" s="24"/>
      <c r="J53" s="5"/>
      <c r="K53" s="24"/>
      <c r="L53" s="5"/>
      <c r="M53" s="5"/>
      <c r="N53" s="5"/>
    </row>
    <row r="54" spans="1:14" ht="32.25" customHeight="1">
      <c r="A54" s="54" t="s">
        <v>65</v>
      </c>
      <c r="B54" s="52"/>
      <c r="C54" s="52"/>
      <c r="D54" s="52"/>
      <c r="E54" s="52"/>
      <c r="F54" s="52"/>
      <c r="G54" s="53"/>
      <c r="H54" s="12">
        <f>16477.07+20120</f>
        <v>36597.07</v>
      </c>
      <c r="I54" s="24"/>
      <c r="J54" s="5"/>
      <c r="K54" s="24"/>
      <c r="L54" s="24">
        <f>H53+H54+H55</f>
        <v>86197.07</v>
      </c>
      <c r="M54" s="5"/>
      <c r="N54" s="5"/>
    </row>
    <row r="55" spans="1:14" ht="32.25" customHeight="1">
      <c r="A55" s="54" t="s">
        <v>66</v>
      </c>
      <c r="B55" s="52"/>
      <c r="C55" s="52"/>
      <c r="D55" s="52"/>
      <c r="E55" s="52"/>
      <c r="F55" s="52"/>
      <c r="G55" s="53"/>
      <c r="H55" s="12">
        <v>12100</v>
      </c>
      <c r="I55" s="24"/>
      <c r="J55" s="5"/>
      <c r="K55" s="24"/>
      <c r="L55" s="24"/>
      <c r="M55" s="5"/>
      <c r="N55" s="5"/>
    </row>
    <row r="56" spans="1:14" ht="32.25" customHeight="1">
      <c r="A56" s="75" t="s">
        <v>59</v>
      </c>
      <c r="B56" s="73"/>
      <c r="C56" s="73"/>
      <c r="D56" s="73"/>
      <c r="E56" s="73"/>
      <c r="F56" s="73"/>
      <c r="G56" s="74"/>
      <c r="H56" s="12">
        <v>15000</v>
      </c>
      <c r="I56" s="24"/>
      <c r="J56" s="5"/>
      <c r="K56" s="24">
        <f>H58+H52+H32</f>
        <v>36470</v>
      </c>
      <c r="L56" s="5"/>
      <c r="M56" s="5"/>
      <c r="N56" s="5"/>
    </row>
    <row r="57" spans="1:14" ht="32.25" customHeight="1">
      <c r="A57" s="75" t="s">
        <v>26</v>
      </c>
      <c r="B57" s="73"/>
      <c r="C57" s="73"/>
      <c r="D57" s="73"/>
      <c r="E57" s="73"/>
      <c r="F57" s="73"/>
      <c r="G57" s="74"/>
      <c r="H57" s="12">
        <v>2999.69</v>
      </c>
      <c r="I57" s="24"/>
      <c r="J57" s="5"/>
      <c r="K57" s="5"/>
      <c r="L57" s="5"/>
      <c r="M57" s="5"/>
      <c r="N57" s="5"/>
    </row>
    <row r="58" spans="1:14" ht="32.25" customHeight="1">
      <c r="A58" s="75" t="s">
        <v>32</v>
      </c>
      <c r="B58" s="73"/>
      <c r="C58" s="73"/>
      <c r="D58" s="73"/>
      <c r="E58" s="73"/>
      <c r="F58" s="73"/>
      <c r="G58" s="74"/>
      <c r="H58" s="12">
        <v>20600</v>
      </c>
      <c r="I58" s="24"/>
      <c r="J58" s="5"/>
      <c r="K58" s="5"/>
      <c r="L58" s="5"/>
      <c r="M58" s="5"/>
      <c r="N58" s="5"/>
    </row>
    <row r="59" spans="1:14" ht="32.25" customHeight="1">
      <c r="A59" s="75" t="s">
        <v>72</v>
      </c>
      <c r="B59" s="73"/>
      <c r="C59" s="73"/>
      <c r="D59" s="73"/>
      <c r="E59" s="73"/>
      <c r="F59" s="73"/>
      <c r="G59" s="74"/>
      <c r="H59" s="12">
        <v>4800</v>
      </c>
      <c r="I59" s="24"/>
      <c r="J59" s="5"/>
      <c r="K59" s="5"/>
      <c r="L59" s="5"/>
      <c r="M59" s="5"/>
      <c r="N59" s="5"/>
    </row>
    <row r="60" spans="1:14" ht="32.25" customHeight="1">
      <c r="A60" s="75" t="s">
        <v>28</v>
      </c>
      <c r="B60" s="73"/>
      <c r="C60" s="73"/>
      <c r="D60" s="73"/>
      <c r="E60" s="73"/>
      <c r="F60" s="73"/>
      <c r="G60" s="74"/>
      <c r="H60" s="12">
        <v>1275</v>
      </c>
      <c r="I60" s="24"/>
      <c r="J60" s="5"/>
      <c r="K60" s="5"/>
      <c r="L60" s="5"/>
      <c r="M60" s="5"/>
      <c r="N60" s="5"/>
    </row>
    <row r="61" spans="1:14" ht="32.25" customHeight="1">
      <c r="A61" s="34" t="s">
        <v>19</v>
      </c>
      <c r="B61" s="22"/>
      <c r="C61" s="22"/>
      <c r="D61" s="22"/>
      <c r="E61" s="22"/>
      <c r="F61" s="22"/>
      <c r="G61" s="23"/>
      <c r="H61" s="4">
        <f>H22+H43+H31</f>
        <v>6356914.840000001</v>
      </c>
      <c r="I61" s="24"/>
      <c r="J61" s="24"/>
      <c r="K61" s="5"/>
      <c r="L61" s="5"/>
      <c r="M61" s="5"/>
      <c r="N61" s="5"/>
    </row>
    <row r="62" spans="1:14" ht="32.25" customHeight="1">
      <c r="A62" s="76" t="s">
        <v>62</v>
      </c>
      <c r="B62" s="77"/>
      <c r="C62" s="77"/>
      <c r="D62" s="77"/>
      <c r="E62" s="77"/>
      <c r="F62" s="77"/>
      <c r="G62" s="78"/>
      <c r="H62" s="42">
        <f>H10+H11-H21</f>
        <v>109841.05999999959</v>
      </c>
      <c r="I62" s="24"/>
      <c r="J62" s="43">
        <v>109841.06</v>
      </c>
      <c r="K62" s="24">
        <f>J62-H62</f>
        <v>4.0745362639427185E-10</v>
      </c>
      <c r="L62" s="5"/>
      <c r="M62" s="5"/>
      <c r="N62" s="5"/>
    </row>
    <row r="63" spans="1:14" ht="32.25" customHeight="1">
      <c r="A63" s="71"/>
      <c r="B63" s="103"/>
      <c r="C63" s="103"/>
      <c r="D63" s="103"/>
      <c r="E63" s="103"/>
      <c r="F63" s="103"/>
      <c r="G63" s="103"/>
      <c r="H63" s="85"/>
      <c r="I63" s="24"/>
      <c r="J63" s="43"/>
      <c r="K63" s="24"/>
      <c r="L63" s="5"/>
      <c r="M63" s="5"/>
      <c r="N63" s="5"/>
    </row>
    <row r="64" spans="1:14" ht="69" customHeight="1">
      <c r="A64" s="84" t="s">
        <v>47</v>
      </c>
      <c r="B64" s="85"/>
      <c r="C64" s="85"/>
      <c r="D64" s="85"/>
      <c r="E64" s="85"/>
      <c r="F64" s="85"/>
      <c r="G64" s="85"/>
      <c r="H64" s="69"/>
      <c r="I64" s="24"/>
      <c r="J64" s="5"/>
      <c r="K64" s="5"/>
      <c r="L64" s="5"/>
      <c r="M64" s="5"/>
      <c r="N64" s="5"/>
    </row>
    <row r="65" spans="1:14" ht="69" customHeight="1">
      <c r="A65" s="67"/>
      <c r="B65" s="67"/>
      <c r="C65" s="67"/>
      <c r="D65" s="67"/>
      <c r="E65" s="67"/>
      <c r="F65" s="67"/>
      <c r="G65" s="67"/>
      <c r="H65" s="68"/>
      <c r="I65" s="24"/>
      <c r="J65" s="5"/>
      <c r="K65" s="5"/>
      <c r="L65" s="5"/>
      <c r="M65" s="5"/>
      <c r="N65" s="5"/>
    </row>
    <row r="66" spans="1:14" ht="42" customHeight="1">
      <c r="A66" s="99" t="s">
        <v>48</v>
      </c>
      <c r="B66" s="100"/>
      <c r="C66" s="100"/>
      <c r="D66" s="100"/>
      <c r="E66" s="100"/>
      <c r="F66" s="100"/>
      <c r="G66" s="101"/>
      <c r="H66" s="70">
        <v>150551.31</v>
      </c>
      <c r="I66" s="5"/>
      <c r="J66" s="24"/>
      <c r="K66" s="24"/>
      <c r="L66" s="5"/>
      <c r="M66" s="5"/>
      <c r="N66" s="5"/>
    </row>
    <row r="67" spans="1:14" ht="42" customHeight="1">
      <c r="A67" s="79" t="s">
        <v>23</v>
      </c>
      <c r="B67" s="80"/>
      <c r="C67" s="80"/>
      <c r="D67" s="80"/>
      <c r="E67" s="80"/>
      <c r="F67" s="80"/>
      <c r="G67" s="91"/>
      <c r="H67" s="46">
        <v>171596.03</v>
      </c>
      <c r="I67" s="5"/>
      <c r="J67" s="24"/>
      <c r="K67" s="5"/>
      <c r="L67" s="5"/>
      <c r="M67" s="5"/>
      <c r="N67" s="5"/>
    </row>
    <row r="68" spans="1:14" ht="42" customHeight="1">
      <c r="A68" s="79" t="s">
        <v>49</v>
      </c>
      <c r="B68" s="80"/>
      <c r="C68" s="80"/>
      <c r="D68" s="80"/>
      <c r="E68" s="80"/>
      <c r="F68" s="80"/>
      <c r="G68" s="91"/>
      <c r="H68" s="47">
        <v>4870.01</v>
      </c>
      <c r="I68" s="5"/>
      <c r="J68" s="24"/>
      <c r="K68" s="5"/>
      <c r="L68" s="5"/>
      <c r="M68" s="5"/>
      <c r="N68" s="5"/>
    </row>
    <row r="69" spans="1:14" ht="42" customHeight="1">
      <c r="A69" s="76" t="s">
        <v>50</v>
      </c>
      <c r="B69" s="77"/>
      <c r="C69" s="77"/>
      <c r="D69" s="77"/>
      <c r="E69" s="77"/>
      <c r="F69" s="77"/>
      <c r="G69" s="78"/>
      <c r="H69" s="42">
        <f>H66+H67+H68</f>
        <v>327017.35</v>
      </c>
      <c r="I69" s="5"/>
      <c r="J69" s="24"/>
      <c r="K69" s="5"/>
      <c r="L69" s="5"/>
      <c r="M69" s="5"/>
      <c r="N69" s="5"/>
    </row>
    <row r="70" spans="1:14" ht="78" customHeight="1">
      <c r="A70" s="41"/>
      <c r="B70" s="41"/>
      <c r="C70" s="41"/>
      <c r="D70" s="41"/>
      <c r="E70" s="41"/>
      <c r="F70" s="41"/>
      <c r="G70" s="41"/>
      <c r="H70" s="50"/>
      <c r="I70" s="5"/>
      <c r="J70" s="24"/>
      <c r="K70" s="5"/>
      <c r="L70" s="5"/>
      <c r="M70" s="5"/>
      <c r="N70" s="5"/>
    </row>
    <row r="71" spans="1:10" ht="42" customHeight="1">
      <c r="A71" s="76" t="s">
        <v>51</v>
      </c>
      <c r="B71" s="77"/>
      <c r="C71" s="77"/>
      <c r="D71" s="77"/>
      <c r="E71" s="77"/>
      <c r="F71" s="77"/>
      <c r="G71" s="78"/>
      <c r="H71" s="42">
        <v>154923.97</v>
      </c>
      <c r="I71" s="28"/>
      <c r="J71" s="28"/>
    </row>
    <row r="72" spans="1:11" ht="42" customHeight="1">
      <c r="A72" s="79" t="s">
        <v>24</v>
      </c>
      <c r="B72" s="80"/>
      <c r="C72" s="80"/>
      <c r="D72" s="80"/>
      <c r="E72" s="80"/>
      <c r="F72" s="80"/>
      <c r="G72" s="80"/>
      <c r="H72" s="49">
        <v>173428.48</v>
      </c>
      <c r="I72" s="29"/>
      <c r="J72" s="38"/>
      <c r="K72" s="39"/>
    </row>
    <row r="73" spans="1:11" ht="42" customHeight="1">
      <c r="A73" s="79" t="s">
        <v>33</v>
      </c>
      <c r="B73" s="80"/>
      <c r="C73" s="80"/>
      <c r="D73" s="80"/>
      <c r="E73" s="80"/>
      <c r="F73" s="80"/>
      <c r="G73" s="80"/>
      <c r="H73" s="49">
        <v>5083.4</v>
      </c>
      <c r="I73" s="29"/>
      <c r="J73" s="38"/>
      <c r="K73" s="39"/>
    </row>
    <row r="74" spans="1:11" ht="42" customHeight="1">
      <c r="A74" s="76" t="s">
        <v>50</v>
      </c>
      <c r="B74" s="77"/>
      <c r="C74" s="77"/>
      <c r="D74" s="77"/>
      <c r="E74" s="77"/>
      <c r="F74" s="77"/>
      <c r="G74" s="78"/>
      <c r="H74" s="42">
        <f>H71+H72+H73</f>
        <v>333435.85000000003</v>
      </c>
      <c r="I74" s="29"/>
      <c r="J74" s="38"/>
      <c r="K74" s="39"/>
    </row>
    <row r="75" spans="1:11" ht="90.75" customHeight="1">
      <c r="A75" s="44"/>
      <c r="B75" s="44"/>
      <c r="C75" s="44"/>
      <c r="D75" s="44"/>
      <c r="E75" s="44"/>
      <c r="F75" s="44"/>
      <c r="G75" s="44"/>
      <c r="H75" s="51"/>
      <c r="I75" s="29"/>
      <c r="J75" s="38"/>
      <c r="K75" s="39"/>
    </row>
    <row r="76" spans="1:8" ht="46.5" customHeight="1">
      <c r="A76" s="76" t="s">
        <v>52</v>
      </c>
      <c r="B76" s="77"/>
      <c r="C76" s="77"/>
      <c r="D76" s="77"/>
      <c r="E76" s="77"/>
      <c r="F76" s="77"/>
      <c r="G76" s="78"/>
      <c r="H76" s="42">
        <v>277662.73</v>
      </c>
    </row>
    <row r="77" spans="1:8" ht="46.5" customHeight="1">
      <c r="A77" s="79" t="s">
        <v>29</v>
      </c>
      <c r="B77" s="80"/>
      <c r="C77" s="80"/>
      <c r="D77" s="80"/>
      <c r="E77" s="80"/>
      <c r="F77" s="80"/>
      <c r="G77" s="80"/>
      <c r="H77" s="49">
        <v>191053.33</v>
      </c>
    </row>
    <row r="78" spans="1:8" ht="46.5" customHeight="1">
      <c r="A78" s="79" t="s">
        <v>49</v>
      </c>
      <c r="B78" s="80"/>
      <c r="C78" s="80"/>
      <c r="D78" s="80"/>
      <c r="E78" s="80"/>
      <c r="F78" s="80"/>
      <c r="G78" s="80"/>
      <c r="H78" s="49">
        <v>8339.14</v>
      </c>
    </row>
    <row r="79" spans="1:8" ht="46.5" customHeight="1">
      <c r="A79" s="79" t="s">
        <v>54</v>
      </c>
      <c r="B79" s="80"/>
      <c r="C79" s="80"/>
      <c r="D79" s="80"/>
      <c r="E79" s="80"/>
      <c r="F79" s="80"/>
      <c r="G79" s="80"/>
      <c r="H79" s="49">
        <v>52700</v>
      </c>
    </row>
    <row r="80" spans="1:8" ht="46.5" customHeight="1">
      <c r="A80" s="79" t="s">
        <v>30</v>
      </c>
      <c r="B80" s="80"/>
      <c r="C80" s="80"/>
      <c r="D80" s="80"/>
      <c r="E80" s="80"/>
      <c r="F80" s="80"/>
      <c r="G80" s="80"/>
      <c r="H80" s="49">
        <v>400</v>
      </c>
    </row>
    <row r="81" spans="1:8" ht="46.5" customHeight="1">
      <c r="A81" s="76" t="s">
        <v>53</v>
      </c>
      <c r="B81" s="77"/>
      <c r="C81" s="77"/>
      <c r="D81" s="77"/>
      <c r="E81" s="77"/>
      <c r="F81" s="77"/>
      <c r="G81" s="78"/>
      <c r="H81" s="42">
        <f>H76+H77+H78-H79-H80</f>
        <v>423955.19999999995</v>
      </c>
    </row>
    <row r="82" spans="1:7" ht="21">
      <c r="A82" s="30"/>
      <c r="B82" s="30"/>
      <c r="C82" s="30"/>
      <c r="D82" s="30"/>
      <c r="E82" s="30"/>
      <c r="F82" s="30"/>
      <c r="G82" s="30"/>
    </row>
    <row r="83" spans="1:7" ht="21">
      <c r="A83" s="30"/>
      <c r="B83" s="102"/>
      <c r="C83" s="102"/>
      <c r="D83" s="102"/>
      <c r="E83" s="102"/>
      <c r="F83" s="102"/>
      <c r="G83" s="102"/>
    </row>
    <row r="84" spans="1:7" ht="21">
      <c r="A84" s="30"/>
      <c r="B84" s="30"/>
      <c r="C84" s="30"/>
      <c r="D84" s="30"/>
      <c r="E84" s="30"/>
      <c r="F84" s="30"/>
      <c r="G84" s="30"/>
    </row>
    <row r="85" spans="1:7" ht="21">
      <c r="A85" s="30"/>
      <c r="B85" s="30"/>
      <c r="C85" s="30"/>
      <c r="D85" s="30"/>
      <c r="E85" s="30"/>
      <c r="F85" s="30"/>
      <c r="G85" s="30"/>
    </row>
    <row r="86" spans="1:7" ht="21">
      <c r="A86" s="30"/>
      <c r="B86" s="30"/>
      <c r="C86" s="30"/>
      <c r="D86" s="30"/>
      <c r="E86" s="30"/>
      <c r="F86" s="30"/>
      <c r="G86" s="30"/>
    </row>
    <row r="87" spans="1:7" ht="21">
      <c r="A87" s="30"/>
      <c r="B87" s="30"/>
      <c r="C87" s="30" t="s">
        <v>33</v>
      </c>
      <c r="D87" s="30"/>
      <c r="E87" s="30"/>
      <c r="F87" s="30"/>
      <c r="G87" s="30"/>
    </row>
    <row r="88" spans="1:7" ht="21">
      <c r="A88" s="30"/>
      <c r="B88" s="30"/>
      <c r="C88" s="30"/>
      <c r="D88" s="30"/>
      <c r="E88" s="30"/>
      <c r="F88" s="30"/>
      <c r="G88" s="30"/>
    </row>
    <row r="89" spans="1:7" ht="21">
      <c r="A89" s="30"/>
      <c r="B89" s="30"/>
      <c r="C89" s="30"/>
      <c r="D89" s="30"/>
      <c r="E89" s="30"/>
      <c r="F89" s="30"/>
      <c r="G89" s="30"/>
    </row>
    <row r="90" spans="1:7" ht="21">
      <c r="A90" s="30"/>
      <c r="B90" s="30"/>
      <c r="C90" s="30"/>
      <c r="D90" s="30"/>
      <c r="E90" s="30"/>
      <c r="F90" s="30"/>
      <c r="G90" s="30"/>
    </row>
    <row r="91" spans="1:7" ht="21">
      <c r="A91" s="30"/>
      <c r="B91" s="30"/>
      <c r="C91" s="30"/>
      <c r="D91" s="30"/>
      <c r="E91" s="30"/>
      <c r="F91" s="30"/>
      <c r="G91" s="30"/>
    </row>
    <row r="92" spans="1:7" ht="21">
      <c r="A92" s="30"/>
      <c r="B92" s="30"/>
      <c r="C92" s="30"/>
      <c r="D92" s="30"/>
      <c r="E92" s="30"/>
      <c r="F92" s="30"/>
      <c r="G92" s="30"/>
    </row>
    <row r="93" spans="1:7" ht="21">
      <c r="A93" s="30"/>
      <c r="B93" s="30"/>
      <c r="C93" s="30"/>
      <c r="D93" s="30"/>
      <c r="E93" s="30"/>
      <c r="F93" s="30"/>
      <c r="G93" s="30"/>
    </row>
    <row r="94" spans="1:7" ht="21">
      <c r="A94" s="30"/>
      <c r="B94" s="30"/>
      <c r="C94" s="30"/>
      <c r="D94" s="30"/>
      <c r="E94" s="30"/>
      <c r="F94" s="30"/>
      <c r="G94" s="30"/>
    </row>
    <row r="95" spans="1:7" ht="21">
      <c r="A95" s="30"/>
      <c r="B95" s="30"/>
      <c r="C95" s="30"/>
      <c r="D95" s="30"/>
      <c r="E95" s="30"/>
      <c r="F95" s="30"/>
      <c r="G95" s="30"/>
    </row>
    <row r="96" spans="1:7" ht="21">
      <c r="A96" s="30"/>
      <c r="B96" s="30"/>
      <c r="C96" s="30"/>
      <c r="D96" s="30"/>
      <c r="E96" s="30"/>
      <c r="F96" s="30"/>
      <c r="G96" s="30"/>
    </row>
    <row r="97" spans="1:7" ht="21">
      <c r="A97" s="30"/>
      <c r="B97" s="30"/>
      <c r="C97" s="30"/>
      <c r="D97" s="30"/>
      <c r="E97" s="30"/>
      <c r="F97" s="30"/>
      <c r="G97" s="30"/>
    </row>
    <row r="98" spans="1:7" ht="21">
      <c r="A98" s="30"/>
      <c r="B98" s="30"/>
      <c r="C98" s="30"/>
      <c r="D98" s="30"/>
      <c r="E98" s="30"/>
      <c r="F98" s="30"/>
      <c r="G98" s="30"/>
    </row>
    <row r="99" spans="1:7" ht="21">
      <c r="A99" s="30"/>
      <c r="B99" s="30"/>
      <c r="C99" s="30"/>
      <c r="D99" s="30"/>
      <c r="E99" s="30"/>
      <c r="F99" s="30"/>
      <c r="G99" s="30"/>
    </row>
    <row r="100" spans="1:7" ht="21">
      <c r="A100" s="30"/>
      <c r="B100" s="30"/>
      <c r="C100" s="30"/>
      <c r="D100" s="30"/>
      <c r="E100" s="30"/>
      <c r="F100" s="30"/>
      <c r="G100" s="30"/>
    </row>
    <row r="101" spans="1:7" ht="21">
      <c r="A101" s="30"/>
      <c r="B101" s="30"/>
      <c r="C101" s="30"/>
      <c r="D101" s="30"/>
      <c r="E101" s="30"/>
      <c r="F101" s="30"/>
      <c r="G101" s="30"/>
    </row>
    <row r="102" spans="1:7" ht="21">
      <c r="A102" s="30"/>
      <c r="B102" s="30"/>
      <c r="C102" s="30"/>
      <c r="D102" s="30"/>
      <c r="E102" s="30"/>
      <c r="F102" s="30"/>
      <c r="G102" s="30"/>
    </row>
    <row r="103" spans="1:7" ht="21">
      <c r="A103" s="30"/>
      <c r="B103" s="30"/>
      <c r="C103" s="30"/>
      <c r="D103" s="30"/>
      <c r="E103" s="30"/>
      <c r="F103" s="30"/>
      <c r="G103" s="30"/>
    </row>
    <row r="104" spans="1:7" ht="21">
      <c r="A104" s="30"/>
      <c r="B104" s="30"/>
      <c r="C104" s="30"/>
      <c r="D104" s="30"/>
      <c r="E104" s="30"/>
      <c r="F104" s="30"/>
      <c r="G104" s="30"/>
    </row>
  </sheetData>
  <sheetProtection selectLockedCells="1" selectUnlockedCells="1"/>
  <mergeCells count="94">
    <mergeCell ref="C40:G40"/>
    <mergeCell ref="B63:H63"/>
    <mergeCell ref="A9:I9"/>
    <mergeCell ref="A18:G18"/>
    <mergeCell ref="A11:G11"/>
    <mergeCell ref="A20:G20"/>
    <mergeCell ref="A19:G19"/>
    <mergeCell ref="A21:G21"/>
    <mergeCell ref="B29:G29"/>
    <mergeCell ref="C36:G36"/>
    <mergeCell ref="C38:G38"/>
    <mergeCell ref="C39:G39"/>
    <mergeCell ref="B83:G83"/>
    <mergeCell ref="B25:G25"/>
    <mergeCell ref="C41:G41"/>
    <mergeCell ref="C42:G42"/>
    <mergeCell ref="A60:G60"/>
    <mergeCell ref="A72:G72"/>
    <mergeCell ref="C32:G32"/>
    <mergeCell ref="A71:G71"/>
    <mergeCell ref="A66:G66"/>
    <mergeCell ref="A62:G62"/>
    <mergeCell ref="IE50:IK50"/>
    <mergeCell ref="GV50:HB50"/>
    <mergeCell ref="HC50:HI50"/>
    <mergeCell ref="FF50:FL50"/>
    <mergeCell ref="FM50:FS50"/>
    <mergeCell ref="AX50:BD50"/>
    <mergeCell ref="BE50:BK50"/>
    <mergeCell ref="IS50:IV50"/>
    <mergeCell ref="FT50:FZ50"/>
    <mergeCell ref="GA50:GG50"/>
    <mergeCell ref="GH50:GN50"/>
    <mergeCell ref="GO50:GU50"/>
    <mergeCell ref="CU50:DA50"/>
    <mergeCell ref="DB50:DH50"/>
    <mergeCell ref="DI50:DO50"/>
    <mergeCell ref="DW50:EC50"/>
    <mergeCell ref="IL50:IR50"/>
    <mergeCell ref="ED50:EJ50"/>
    <mergeCell ref="EK50:EQ50"/>
    <mergeCell ref="ER50:EX50"/>
    <mergeCell ref="EY50:FE50"/>
    <mergeCell ref="HQ50:HW50"/>
    <mergeCell ref="HX50:ID50"/>
    <mergeCell ref="BL50:BR50"/>
    <mergeCell ref="BS50:BY50"/>
    <mergeCell ref="BZ50:CF50"/>
    <mergeCell ref="CG50:CM50"/>
    <mergeCell ref="HJ50:HP50"/>
    <mergeCell ref="CN50:CT50"/>
    <mergeCell ref="DP50:DV50"/>
    <mergeCell ref="O50:U50"/>
    <mergeCell ref="V50:AB50"/>
    <mergeCell ref="AC50:AI50"/>
    <mergeCell ref="AJ50:AP50"/>
    <mergeCell ref="AQ50:AW50"/>
    <mergeCell ref="A58:G58"/>
    <mergeCell ref="M18:M22"/>
    <mergeCell ref="N18:N22"/>
    <mergeCell ref="A67:G67"/>
    <mergeCell ref="A69:G69"/>
    <mergeCell ref="A43:G43"/>
    <mergeCell ref="A44:G44"/>
    <mergeCell ref="A45:G45"/>
    <mergeCell ref="A46:G46"/>
    <mergeCell ref="A47:G47"/>
    <mergeCell ref="A22:G22"/>
    <mergeCell ref="J25:L25"/>
    <mergeCell ref="A50:G50"/>
    <mergeCell ref="A52:G52"/>
    <mergeCell ref="A56:G56"/>
    <mergeCell ref="A49:G49"/>
    <mergeCell ref="J10:L10"/>
    <mergeCell ref="J12:L12"/>
    <mergeCell ref="C13:G13"/>
    <mergeCell ref="A48:G48"/>
    <mergeCell ref="A31:G31"/>
    <mergeCell ref="A81:G81"/>
    <mergeCell ref="A74:G74"/>
    <mergeCell ref="A79:G79"/>
    <mergeCell ref="A73:G73"/>
    <mergeCell ref="A80:G80"/>
    <mergeCell ref="A78:G78"/>
    <mergeCell ref="B30:G30"/>
    <mergeCell ref="C34:G34"/>
    <mergeCell ref="A59:G59"/>
    <mergeCell ref="A76:G76"/>
    <mergeCell ref="A77:G77"/>
    <mergeCell ref="A51:G51"/>
    <mergeCell ref="A57:G57"/>
    <mergeCell ref="A64:G64"/>
    <mergeCell ref="A53:G53"/>
    <mergeCell ref="A68:G68"/>
  </mergeCells>
  <printOptions horizontalCentered="1"/>
  <pageMargins left="0.19652777777777777" right="0.19652777777777777" top="0.19652777777777777" bottom="0.19652777777777777" header="0.5118055555555555" footer="0.5118055555555555"/>
  <pageSetup horizontalDpi="600" verticalDpi="600" orientation="portrait" paperSize="9" scale="47" r:id="rId1"/>
  <rowBreaks count="1" manualBreakCount="1">
    <brk id="63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2019-03-11T03:09:52Z</cp:lastPrinted>
  <dcterms:modified xsi:type="dcterms:W3CDTF">2019-03-11T03:10:05Z</dcterms:modified>
  <cp:category/>
  <cp:version/>
  <cp:contentType/>
  <cp:contentStatus/>
</cp:coreProperties>
</file>