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<sst xmlns="http://schemas.openxmlformats.org/spreadsheetml/2006/main" count="501" uniqueCount="135">
  <si>
    <t>№ п/п</t>
  </si>
  <si>
    <t>"Утверждаю"</t>
  </si>
  <si>
    <t>А.И.Ротарь</t>
  </si>
  <si>
    <t>Директор ООО "УК "Мой дом"</t>
  </si>
  <si>
    <t>(наименование предприятия)</t>
  </si>
  <si>
    <t>Адрес объекта</t>
  </si>
  <si>
    <t>Объем работ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</si>
  <si>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</si>
  <si>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</si>
  <si>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</si>
  <si>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</si>
  <si>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Благоустроенные дома 6 и выше этажей</t>
  </si>
  <si>
    <t xml:space="preserve"> руб.</t>
  </si>
  <si>
    <t>Итого по дому:</t>
  </si>
  <si>
    <t>Иркутский тракт 194</t>
  </si>
  <si>
    <t>Иркутский тракт 200</t>
  </si>
  <si>
    <t>Бела Куна 2</t>
  </si>
  <si>
    <t>Бела Куна 16</t>
  </si>
  <si>
    <t>руб.</t>
  </si>
  <si>
    <t>Иркутский 160</t>
  </si>
  <si>
    <t>Иркутский тракт 188</t>
  </si>
  <si>
    <t>Лазарева 3 б</t>
  </si>
  <si>
    <t>Полублагоустроенные дома</t>
  </si>
  <si>
    <t>Баумана 15</t>
  </si>
  <si>
    <t>пер.Баумана 17</t>
  </si>
  <si>
    <t>Энтузиастов 4</t>
  </si>
  <si>
    <t>Энтузиастов 5</t>
  </si>
  <si>
    <t>Энтузиастов 5а</t>
  </si>
  <si>
    <t xml:space="preserve">Энтузиастов 6 </t>
  </si>
  <si>
    <t>Энтузиастов 6 а</t>
  </si>
  <si>
    <t>Энтузиастов 7</t>
  </si>
  <si>
    <t xml:space="preserve">Энтузиастов 8 </t>
  </si>
  <si>
    <t>Энтузиастов 8 а</t>
  </si>
  <si>
    <t>Энтузиастов 10</t>
  </si>
  <si>
    <t>Энтузиастов 11</t>
  </si>
  <si>
    <t>Энтузиастов 13</t>
  </si>
  <si>
    <t>Энтузиастов 14</t>
  </si>
  <si>
    <t>Энтузиастов 15</t>
  </si>
  <si>
    <t>Энтузиастов 16</t>
  </si>
  <si>
    <t>Энтузиастов 17</t>
  </si>
  <si>
    <t>Энтузиастов 18</t>
  </si>
  <si>
    <t>Энтузиастов 20</t>
  </si>
  <si>
    <t>Энтузиастов 26</t>
  </si>
  <si>
    <t>Энтузиастов 28</t>
  </si>
  <si>
    <t>Энтузиастов 30</t>
  </si>
  <si>
    <t>Пастера 2</t>
  </si>
  <si>
    <t>Неблагоустроенные дома</t>
  </si>
  <si>
    <t>ул. Тургенева 13</t>
  </si>
  <si>
    <t>Срок исполнения</t>
  </si>
  <si>
    <t>Сумма, руб.</t>
  </si>
  <si>
    <t>Ед. измер.</t>
  </si>
  <si>
    <t>Наименование работ</t>
  </si>
  <si>
    <t>Итого плановый текущий ремонт:</t>
  </si>
  <si>
    <t>Непредвиденный ремонт(20%)</t>
  </si>
  <si>
    <t>Итого затраты на выполнение планового текущего ремонта</t>
  </si>
  <si>
    <t>Итого непредвиденный ремонт</t>
  </si>
  <si>
    <t>ИТОГО ПО ФОНДУ</t>
  </si>
  <si>
    <t>________________А.И.Ротарь</t>
  </si>
  <si>
    <t xml:space="preserve">План по текущему ремонту жилищного фонда </t>
  </si>
  <si>
    <t>Д.Бедного, 28</t>
  </si>
  <si>
    <t>Баумана 5</t>
  </si>
  <si>
    <t>Баумана 3</t>
  </si>
  <si>
    <t>Баумана 1</t>
  </si>
  <si>
    <t>Энтузиастов 9</t>
  </si>
  <si>
    <t>ул. Тургенева 9</t>
  </si>
  <si>
    <t>Мечникова, 1а</t>
  </si>
  <si>
    <t>Станиславского, 17</t>
  </si>
  <si>
    <t>Станиславского, 19</t>
  </si>
  <si>
    <t>пер.Тургенева 5/2</t>
  </si>
  <si>
    <t>пер. Тургенева 5/3</t>
  </si>
  <si>
    <t>пер.Тургенева 7</t>
  </si>
  <si>
    <t>Д.Бедного, 13</t>
  </si>
  <si>
    <t>Баумана 4</t>
  </si>
  <si>
    <t xml:space="preserve">  </t>
  </si>
  <si>
    <t>Д. Бедного 6</t>
  </si>
  <si>
    <t>Энтузиастов 20а</t>
  </si>
  <si>
    <t>ООО "УК "Мой дом"    на   2013 год</t>
  </si>
  <si>
    <t>Е.Е. Таршис</t>
  </si>
  <si>
    <t>начисления+остатки</t>
  </si>
  <si>
    <t>ул. Наумова 11</t>
  </si>
  <si>
    <t>ул. Иркутский тракт 142</t>
  </si>
  <si>
    <t xml:space="preserve">начисления+ остатки </t>
  </si>
  <si>
    <t>ул. Лазарева 3 а</t>
  </si>
  <si>
    <t>ул. Баумана 2</t>
  </si>
  <si>
    <t>ул. И. Черных 123</t>
  </si>
  <si>
    <t>ул. Тургенева 7</t>
  </si>
  <si>
    <t>ремонт отпления 2 подъезда</t>
  </si>
  <si>
    <t>м</t>
  </si>
  <si>
    <t>шт</t>
  </si>
  <si>
    <t>ремонт подъездного освещения</t>
  </si>
  <si>
    <t>ремонт 1 подъезда</t>
  </si>
  <si>
    <t>ремонт подъезда №3</t>
  </si>
  <si>
    <t>Ивана Черных 96/22</t>
  </si>
  <si>
    <t>ремонт вестибюля(левое крыло)</t>
  </si>
  <si>
    <t>м2</t>
  </si>
  <si>
    <t>ремонт вестибюля(правое крыло)</t>
  </si>
  <si>
    <t>ремонт крыльца</t>
  </si>
  <si>
    <t>осталось 25 064, 12</t>
  </si>
  <si>
    <t>ремонт кровли</t>
  </si>
  <si>
    <t>ремонт СО кв.115-915</t>
  </si>
  <si>
    <t>ремонт Сокв.109-909</t>
  </si>
  <si>
    <t>утепление плит перекрытия</t>
  </si>
  <si>
    <t xml:space="preserve">шт  </t>
  </si>
  <si>
    <t xml:space="preserve"> </t>
  </si>
  <si>
    <t>ремонт подъезда</t>
  </si>
  <si>
    <t>ремонт козырька</t>
  </si>
  <si>
    <t>ремонт полов</t>
  </si>
  <si>
    <t>ремонт СО</t>
  </si>
  <si>
    <t>ремонт оконных блоков</t>
  </si>
  <si>
    <t>смена дверных блоков</t>
  </si>
  <si>
    <t>ремонт дверного блока</t>
  </si>
  <si>
    <t>ремонт цоколя</t>
  </si>
  <si>
    <t>ремонт подъездов 1,2,3,4</t>
  </si>
  <si>
    <t>ремонт электропроводки</t>
  </si>
  <si>
    <t>ремонт вентиляции</t>
  </si>
  <si>
    <t>освещение подъезда</t>
  </si>
  <si>
    <t xml:space="preserve">ремонт СО </t>
  </si>
  <si>
    <t>ремонт СО подъезд подвал</t>
  </si>
  <si>
    <t>ремонт эл.щитовой 4 подъезда</t>
  </si>
  <si>
    <t>ремонт розлива СО</t>
  </si>
  <si>
    <t>врезок</t>
  </si>
  <si>
    <t>ремонт шиферной крыши</t>
  </si>
  <si>
    <t>ремонт ХВС</t>
  </si>
  <si>
    <t>ремонт СО(затвор)</t>
  </si>
  <si>
    <t>обшивка стен</t>
  </si>
  <si>
    <t>ремонт перекрытия</t>
  </si>
  <si>
    <t>смена дверного блока</t>
  </si>
  <si>
    <t>смена оконного блока</t>
  </si>
  <si>
    <t>ремонт козырьков</t>
  </si>
  <si>
    <t>начисления+остаток</t>
  </si>
  <si>
    <t>ремонт крыльца 2 подъезд</t>
  </si>
  <si>
    <t>установка пластиковых окон</t>
  </si>
  <si>
    <t xml:space="preserve">ремонт кровли </t>
  </si>
  <si>
    <t xml:space="preserve">                     Директор                                                                                                                  А.И.Ротарь</t>
  </si>
  <si>
    <t>экономист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</si>
</sst>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/>
    </xf>
    <xf numFmtId="4" fontId="22" fillId="24" borderId="10" xfId="0" applyNumberFormat="1" applyFont="1" applyFill="1" applyBorder="1" applyAlignment="1">
      <alignment/>
    </xf>
    <xf numFmtId="0" fontId="22" fillId="24" borderId="10" xfId="0" applyFont="1" applyFill="1" applyBorder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2" fontId="22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horizontal="right" vertical="center"/>
    </xf>
    <xf numFmtId="0" fontId="22" fillId="24" borderId="11" xfId="0" applyFont="1" applyFill="1" applyBorder="1" applyAlignment="1">
      <alignment horizontal="left"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2" fontId="23" fillId="24" borderId="13" xfId="0" applyNumberFormat="1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right"/>
    </xf>
    <xf numFmtId="2" fontId="22" fillId="24" borderId="10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wrapText="1"/>
    </xf>
    <xf numFmtId="4" fontId="22" fillId="24" borderId="10" xfId="0" applyNumberFormat="1" applyFont="1" applyFill="1" applyBorder="1" applyAlignment="1">
      <alignment horizontal="center"/>
    </xf>
    <xf numFmtId="2" fontId="23" fillId="22" borderId="10" xfId="0" applyNumberFormat="1" applyFont="1" applyFill="1" applyBorder="1" applyAlignment="1">
      <alignment horizontal="center"/>
    </xf>
    <xf numFmtId="4" fontId="23" fillId="4" borderId="11" xfId="0" applyNumberFormat="1" applyFont="1" applyFill="1" applyBorder="1" applyAlignment="1">
      <alignment horizontal="center"/>
    </xf>
    <xf numFmtId="4" fontId="22" fillId="24" borderId="11" xfId="0" applyNumberFormat="1" applyFont="1" applyFill="1" applyBorder="1" applyAlignment="1">
      <alignment horizontal="center"/>
    </xf>
    <xf numFmtId="4" fontId="22" fillId="24" borderId="16" xfId="0" applyNumberFormat="1" applyFont="1" applyFill="1" applyBorder="1" applyAlignment="1">
      <alignment horizontal="center"/>
    </xf>
    <xf numFmtId="4" fontId="23" fillId="22" borderId="10" xfId="0" applyNumberFormat="1" applyFont="1" applyFill="1" applyBorder="1" applyAlignment="1">
      <alignment horizontal="center"/>
    </xf>
    <xf numFmtId="4" fontId="22" fillId="24" borderId="13" xfId="0" applyNumberFormat="1" applyFont="1" applyFill="1" applyBorder="1" applyAlignment="1">
      <alignment horizontal="center"/>
    </xf>
    <xf numFmtId="4" fontId="22" fillId="24" borderId="13" xfId="0" applyNumberFormat="1" applyFont="1" applyFill="1" applyBorder="1" applyAlignment="1">
      <alignment/>
    </xf>
    <xf numFmtId="4" fontId="22" fillId="22" borderId="10" xfId="0" applyNumberFormat="1" applyFont="1" applyFill="1" applyBorder="1" applyAlignment="1">
      <alignment horizontal="center"/>
    </xf>
    <xf numFmtId="4" fontId="23" fillId="4" borderId="10" xfId="0" applyNumberFormat="1" applyFont="1" applyFill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4" fontId="23" fillId="22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3" fillId="24" borderId="1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3" xfId="0" applyNumberFormat="1" applyFont="1" applyBorder="1" applyAlignment="1">
      <alignment horizontal="center"/>
    </xf>
    <xf numFmtId="4" fontId="22" fillId="3" borderId="10" xfId="0" applyNumberFormat="1" applyFont="1" applyFill="1" applyBorder="1" applyAlignment="1">
      <alignment horizontal="center"/>
    </xf>
    <xf numFmtId="4" fontId="23" fillId="22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0" fontId="27" fillId="24" borderId="14" xfId="0" applyFont="1" applyFill="1" applyBorder="1" applyAlignment="1">
      <alignment horizontal="left"/>
    </xf>
    <xf numFmtId="0" fontId="0" fillId="5" borderId="0" xfId="0" applyFill="1" applyAlignment="1">
      <alignment/>
    </xf>
    <xf numFmtId="2" fontId="23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/>
    </xf>
    <xf numFmtId="4" fontId="23" fillId="24" borderId="13" xfId="0" applyNumberFormat="1" applyFont="1" applyFill="1" applyBorder="1" applyAlignment="1">
      <alignment/>
    </xf>
    <xf numFmtId="4" fontId="23" fillId="24" borderId="14" xfId="0" applyNumberFormat="1" applyFont="1" applyFill="1" applyBorder="1" applyAlignment="1">
      <alignment/>
    </xf>
    <xf numFmtId="4" fontId="23" fillId="24" borderId="17" xfId="0" applyNumberFormat="1" applyFont="1" applyFill="1" applyBorder="1" applyAlignment="1">
      <alignment/>
    </xf>
    <xf numFmtId="0" fontId="22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right" vertical="center"/>
    </xf>
    <xf numFmtId="2" fontId="23" fillId="24" borderId="10" xfId="0" applyNumberFormat="1" applyFont="1" applyFill="1" applyBorder="1" applyAlignment="1">
      <alignment horizontal="right" vertical="center"/>
    </xf>
    <xf numFmtId="0" fontId="24" fillId="24" borderId="10" xfId="0" applyFont="1" applyFill="1" applyBorder="1" applyAlignment="1">
      <alignment horizontal="left" vertical="center"/>
    </xf>
    <xf numFmtId="2" fontId="23" fillId="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4" fontId="23" fillId="4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2" fontId="23" fillId="24" borderId="13" xfId="0" applyNumberFormat="1" applyFont="1" applyFill="1" applyBorder="1" applyAlignment="1">
      <alignment horizontal="right" vertical="center"/>
    </xf>
    <xf numFmtId="0" fontId="26" fillId="24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/>
    </xf>
    <xf numFmtId="2" fontId="23" fillId="0" borderId="16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workbookViewId="0" topLeftCell="A88">
      <selection activeCell="K51" sqref="K51"/>
    </sheetView>
  </sheetViews>
  <sheetFormatPr defaultColWidth="9.00390625" defaultRowHeight="12.75"/>
  <cols>
    <col min="1" max="1" width="3.25390625" style="0" customWidth="1"/>
    <col min="2" max="2" width="23.25390625" style="0" customWidth="1"/>
    <col min="3" max="3" width="26.00390625" style="0" customWidth="1"/>
    <col min="4" max="4" width="11.875" style="0" customWidth="1"/>
    <col min="5" max="5" width="6.875" style="0" customWidth="1"/>
    <col min="6" max="6" width="12.375" style="0" customWidth="1"/>
    <col min="7" max="7" width="10.375" style="0" customWidth="1"/>
    <col min="8" max="8" width="11.125" style="0" customWidth="1"/>
    <col min="9" max="9" width="12.75390625" style="0" customWidth="1"/>
    <col min="10" max="10" width="12.125" style="0" customWidth="1"/>
    <col min="11" max="11" width="10.125" style="0" bestFit="1" customWidth="1"/>
  </cols>
  <sheetData>
    <row r="1" ht="12.75">
      <c r="A1" t="s">
        <v>1</v>
      </c>
    </row>
    <row r="2" ht="12.75">
      <c r="A2" t="s">
        <v>3</v>
      </c>
    </row>
    <row r="3" ht="12.75">
      <c r="A3" t="s">
        <v>57</v>
      </c>
    </row>
    <row r="5" spans="1:10" ht="15.75">
      <c r="A5" s="89" t="s">
        <v>58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2.75">
      <c r="A6" s="106" t="s">
        <v>76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106" t="s">
        <v>4</v>
      </c>
      <c r="B7" s="106"/>
      <c r="C7" s="107"/>
      <c r="D7" s="106"/>
      <c r="E7" s="106"/>
      <c r="F7" s="106"/>
      <c r="G7" s="106"/>
      <c r="H7" s="106"/>
      <c r="I7" s="106"/>
      <c r="J7" s="106"/>
    </row>
    <row r="8" spans="1:10" ht="13.5" thickBot="1">
      <c r="A8" s="1"/>
      <c r="B8" s="2"/>
      <c r="C8" s="3"/>
      <c r="D8" s="4"/>
      <c r="E8" s="4"/>
      <c r="F8" s="5"/>
      <c r="G8" s="4"/>
      <c r="H8" s="4"/>
      <c r="I8" s="4"/>
      <c r="J8" s="4"/>
    </row>
    <row r="9" spans="1:10" ht="12.75">
      <c r="A9" s="117" t="s">
        <v>0</v>
      </c>
      <c r="B9" s="111" t="s">
        <v>5</v>
      </c>
      <c r="C9" s="111" t="s">
        <v>51</v>
      </c>
      <c r="D9" s="109" t="s">
        <v>50</v>
      </c>
      <c r="E9" s="109" t="s">
        <v>6</v>
      </c>
      <c r="F9" s="113" t="s">
        <v>49</v>
      </c>
      <c r="G9" s="115" t="s">
        <v>48</v>
      </c>
      <c r="H9" s="115"/>
      <c r="I9" s="115"/>
      <c r="J9" s="116"/>
    </row>
    <row r="10" spans="1:10" ht="12.75">
      <c r="A10" s="118"/>
      <c r="B10" s="112"/>
      <c r="C10" s="112"/>
      <c r="D10" s="110"/>
      <c r="E10" s="110"/>
      <c r="F10" s="114"/>
      <c r="G10" s="6" t="s">
        <v>7</v>
      </c>
      <c r="H10" s="6" t="s">
        <v>8</v>
      </c>
      <c r="I10" s="6" t="s">
        <v>9</v>
      </c>
      <c r="J10" s="96" t="s">
        <v>10</v>
      </c>
    </row>
    <row r="11" spans="1:10" ht="13.5" thickBot="1">
      <c r="A11" s="97">
        <v>1</v>
      </c>
      <c r="B11" s="98">
        <v>2</v>
      </c>
      <c r="C11" s="98">
        <v>3</v>
      </c>
      <c r="D11" s="99">
        <v>4</v>
      </c>
      <c r="E11" s="99">
        <v>5</v>
      </c>
      <c r="F11" s="100">
        <v>6</v>
      </c>
      <c r="G11" s="98">
        <v>7</v>
      </c>
      <c r="H11" s="98">
        <v>8</v>
      </c>
      <c r="I11" s="98">
        <v>9</v>
      </c>
      <c r="J11" s="101">
        <v>10</v>
      </c>
    </row>
    <row r="12" spans="1:10" ht="15" thickBot="1">
      <c r="A12" s="108" t="s">
        <v>11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6.5" customHeight="1">
      <c r="A13" s="119">
        <v>1</v>
      </c>
      <c r="B13" s="120" t="s">
        <v>92</v>
      </c>
      <c r="C13" s="29" t="s">
        <v>78</v>
      </c>
      <c r="D13" s="30"/>
      <c r="E13" s="30"/>
      <c r="F13" s="46">
        <v>21107.5</v>
      </c>
      <c r="G13" s="47">
        <f>F15/4</f>
        <v>4221.5</v>
      </c>
      <c r="H13" s="47">
        <f>F15/4</f>
        <v>4221.5</v>
      </c>
      <c r="I13" s="47">
        <f>F15/4</f>
        <v>4221.5</v>
      </c>
      <c r="J13" s="48">
        <f>F15/4</f>
        <v>4221.5</v>
      </c>
    </row>
    <row r="14" spans="1:10" ht="14.25" customHeight="1">
      <c r="A14" s="105"/>
      <c r="B14" s="102"/>
      <c r="C14" s="18" t="s">
        <v>115</v>
      </c>
      <c r="D14" s="11" t="s">
        <v>87</v>
      </c>
      <c r="E14" s="11">
        <v>70</v>
      </c>
      <c r="F14" s="44"/>
      <c r="G14" s="44"/>
      <c r="H14" s="44"/>
      <c r="I14" s="44"/>
      <c r="J14" s="50">
        <v>16886</v>
      </c>
    </row>
    <row r="15" spans="1:10" ht="12.75">
      <c r="A15" s="31"/>
      <c r="B15" s="8" t="s">
        <v>52</v>
      </c>
      <c r="C15" s="19"/>
      <c r="D15" s="11"/>
      <c r="E15" s="11"/>
      <c r="F15" s="49">
        <v>16886</v>
      </c>
      <c r="G15" s="44"/>
      <c r="H15" s="44"/>
      <c r="I15" s="44"/>
      <c r="J15" s="50"/>
    </row>
    <row r="16" spans="1:10" ht="12.75">
      <c r="A16" s="31"/>
      <c r="B16" s="85" t="s">
        <v>53</v>
      </c>
      <c r="C16" s="85"/>
      <c r="D16" s="11" t="s">
        <v>12</v>
      </c>
      <c r="E16" s="11"/>
      <c r="F16" s="44">
        <f>F13-F15</f>
        <v>4221.5</v>
      </c>
      <c r="G16" s="44">
        <f>F16/4</f>
        <v>1055.375</v>
      </c>
      <c r="H16" s="44">
        <f>F16/4</f>
        <v>1055.375</v>
      </c>
      <c r="I16" s="44">
        <f>F16/4</f>
        <v>1055.375</v>
      </c>
      <c r="J16" s="50">
        <f>F16/4</f>
        <v>1055.375</v>
      </c>
    </row>
    <row r="17" spans="1:10" ht="12.75">
      <c r="A17" s="31"/>
      <c r="B17" s="14" t="s">
        <v>13</v>
      </c>
      <c r="C17" s="15"/>
      <c r="D17" s="16"/>
      <c r="E17" s="16"/>
      <c r="F17" s="44">
        <f>F15+F16</f>
        <v>21107.5</v>
      </c>
      <c r="G17" s="44">
        <f>G16+G13</f>
        <v>5276.875</v>
      </c>
      <c r="H17" s="44">
        <f>H16+H13</f>
        <v>5276.875</v>
      </c>
      <c r="I17" s="44">
        <f>I16+I13</f>
        <v>5276.875</v>
      </c>
      <c r="J17" s="50">
        <f>J16+J14+J13</f>
        <v>22162.875</v>
      </c>
    </row>
    <row r="18" spans="1:10" ht="12.75" customHeight="1">
      <c r="A18" s="105">
        <v>2</v>
      </c>
      <c r="B18" s="102" t="s">
        <v>14</v>
      </c>
      <c r="C18" s="19" t="s">
        <v>78</v>
      </c>
      <c r="D18" s="11"/>
      <c r="E18" s="11"/>
      <c r="F18" s="53">
        <v>432255.31</v>
      </c>
      <c r="G18" s="44">
        <f>F24/4</f>
        <v>86451.062</v>
      </c>
      <c r="H18" s="44">
        <f>F24/4</f>
        <v>86451.062</v>
      </c>
      <c r="I18" s="44">
        <f>F24/4</f>
        <v>86451.062</v>
      </c>
      <c r="J18" s="50">
        <f>F24/4</f>
        <v>86451.062</v>
      </c>
    </row>
    <row r="19" spans="1:10" ht="12.75" customHeight="1">
      <c r="A19" s="105"/>
      <c r="B19" s="102"/>
      <c r="C19" s="18" t="s">
        <v>98</v>
      </c>
      <c r="D19" s="11" t="s">
        <v>94</v>
      </c>
      <c r="E19" s="11">
        <v>142</v>
      </c>
      <c r="F19" s="44"/>
      <c r="G19" s="44"/>
      <c r="H19" s="44"/>
      <c r="I19" s="44">
        <v>37238.25</v>
      </c>
      <c r="J19" s="50"/>
    </row>
    <row r="20" spans="1:10" ht="42.75" customHeight="1">
      <c r="A20" s="105"/>
      <c r="B20" s="102"/>
      <c r="C20" s="18" t="s">
        <v>116</v>
      </c>
      <c r="D20" s="11" t="s">
        <v>87</v>
      </c>
      <c r="E20" s="11">
        <v>150</v>
      </c>
      <c r="F20" s="44"/>
      <c r="G20" s="44"/>
      <c r="H20" s="44"/>
      <c r="I20" s="44">
        <v>143335</v>
      </c>
      <c r="J20" s="50"/>
    </row>
    <row r="21" spans="1:10" ht="14.25">
      <c r="A21" s="40"/>
      <c r="B21" s="35"/>
      <c r="C21" s="18" t="s">
        <v>117</v>
      </c>
      <c r="D21" s="11" t="s">
        <v>87</v>
      </c>
      <c r="E21" s="11">
        <v>4</v>
      </c>
      <c r="F21" s="44"/>
      <c r="G21" s="44"/>
      <c r="H21" s="44"/>
      <c r="I21" s="44"/>
      <c r="J21" s="50">
        <v>143335</v>
      </c>
    </row>
    <row r="22" spans="1:10" ht="14.25">
      <c r="A22" s="40"/>
      <c r="B22" s="35"/>
      <c r="C22" s="18" t="s">
        <v>118</v>
      </c>
      <c r="D22" s="11" t="s">
        <v>88</v>
      </c>
      <c r="E22" s="11">
        <v>9</v>
      </c>
      <c r="F22" s="44"/>
      <c r="G22" s="44"/>
      <c r="H22" s="44"/>
      <c r="I22" s="44"/>
      <c r="J22" s="50">
        <v>78143</v>
      </c>
    </row>
    <row r="23" spans="1:10" ht="14.25">
      <c r="A23" s="40"/>
      <c r="B23" s="35"/>
      <c r="C23" s="18"/>
      <c r="D23" s="11"/>
      <c r="E23" s="11"/>
      <c r="F23" s="44"/>
      <c r="G23" s="44"/>
      <c r="H23" s="44"/>
      <c r="I23" s="44"/>
      <c r="J23" s="50"/>
    </row>
    <row r="24" spans="1:10" ht="12.75">
      <c r="A24" s="31"/>
      <c r="B24" s="8" t="s">
        <v>52</v>
      </c>
      <c r="C24" s="19"/>
      <c r="D24" s="11"/>
      <c r="E24" s="11"/>
      <c r="F24" s="49">
        <v>345804.248</v>
      </c>
      <c r="G24" s="44"/>
      <c r="H24" s="44"/>
      <c r="I24" s="44"/>
      <c r="J24" s="50"/>
    </row>
    <row r="25" spans="1:10" ht="12.75">
      <c r="A25" s="31"/>
      <c r="B25" s="85" t="s">
        <v>53</v>
      </c>
      <c r="C25" s="85"/>
      <c r="D25" s="11" t="s">
        <v>12</v>
      </c>
      <c r="E25" s="11"/>
      <c r="F25" s="44">
        <f>F18-F24</f>
        <v>86451.06199999998</v>
      </c>
      <c r="G25" s="44">
        <f>F25/4</f>
        <v>21612.765499999994</v>
      </c>
      <c r="H25" s="44">
        <f>F25/4</f>
        <v>21612.765499999994</v>
      </c>
      <c r="I25" s="44">
        <f>F25/4</f>
        <v>21612.765499999994</v>
      </c>
      <c r="J25" s="50">
        <f>F25/4</f>
        <v>21612.765499999994</v>
      </c>
    </row>
    <row r="26" spans="1:10" ht="21.75" customHeight="1">
      <c r="A26" s="31"/>
      <c r="B26" s="14" t="s">
        <v>13</v>
      </c>
      <c r="C26" s="15"/>
      <c r="D26" s="16"/>
      <c r="E26" s="16"/>
      <c r="F26" s="44">
        <f>F24+F25</f>
        <v>432255.31</v>
      </c>
      <c r="G26" s="44">
        <f>SUM(G18:G25)</f>
        <v>108063.8275</v>
      </c>
      <c r="H26" s="44">
        <f>SUM(H18:H25)</f>
        <v>108063.8275</v>
      </c>
      <c r="I26" s="44">
        <f>I25+I20+I19+I18</f>
        <v>288637.0775</v>
      </c>
      <c r="J26" s="50">
        <f>J25+J22+J21+J18</f>
        <v>329541.8275</v>
      </c>
    </row>
    <row r="27" spans="1:10" ht="12.75">
      <c r="A27" s="105">
        <v>3</v>
      </c>
      <c r="B27" s="102" t="s">
        <v>15</v>
      </c>
      <c r="C27" s="18" t="s">
        <v>78</v>
      </c>
      <c r="D27" s="11"/>
      <c r="E27" s="11"/>
      <c r="F27" s="53">
        <v>387527.98</v>
      </c>
      <c r="G27" s="44">
        <f>F30/4</f>
        <v>77505.596</v>
      </c>
      <c r="H27" s="44">
        <f>F30/4</f>
        <v>77505.596</v>
      </c>
      <c r="I27" s="44">
        <f>F30/4</f>
        <v>77505.596</v>
      </c>
      <c r="J27" s="50">
        <f>F30/4</f>
        <v>77505.596</v>
      </c>
    </row>
    <row r="28" spans="1:10" ht="12.75">
      <c r="A28" s="105"/>
      <c r="B28" s="102"/>
      <c r="C28" s="18" t="s">
        <v>99</v>
      </c>
      <c r="D28" s="11" t="s">
        <v>87</v>
      </c>
      <c r="E28" s="11">
        <v>72</v>
      </c>
      <c r="F28" s="44"/>
      <c r="G28" s="44"/>
      <c r="H28" s="44">
        <v>155011.2</v>
      </c>
      <c r="I28" s="44"/>
      <c r="J28" s="50"/>
    </row>
    <row r="29" spans="1:10" ht="12.75">
      <c r="A29" s="105"/>
      <c r="B29" s="102"/>
      <c r="C29" s="18" t="s">
        <v>100</v>
      </c>
      <c r="D29" s="11" t="s">
        <v>87</v>
      </c>
      <c r="E29" s="11">
        <v>72</v>
      </c>
      <c r="F29" s="44"/>
      <c r="G29" s="44"/>
      <c r="H29" s="44"/>
      <c r="I29" s="44"/>
      <c r="J29" s="50">
        <v>155011.2</v>
      </c>
    </row>
    <row r="30" spans="1:10" ht="12.75">
      <c r="A30" s="31"/>
      <c r="B30" s="8" t="s">
        <v>52</v>
      </c>
      <c r="C30" s="19"/>
      <c r="D30" s="11"/>
      <c r="E30" s="11"/>
      <c r="F30" s="49">
        <v>310022.384</v>
      </c>
      <c r="G30" s="44"/>
      <c r="H30" s="44"/>
      <c r="I30" s="44"/>
      <c r="J30" s="50"/>
    </row>
    <row r="31" spans="1:10" ht="12.75">
      <c r="A31" s="31"/>
      <c r="B31" s="85" t="s">
        <v>53</v>
      </c>
      <c r="C31" s="85"/>
      <c r="D31" s="11" t="s">
        <v>12</v>
      </c>
      <c r="E31" s="11"/>
      <c r="F31" s="44">
        <f>F27-F30</f>
        <v>77505.59599999996</v>
      </c>
      <c r="G31" s="44">
        <f>F31/4</f>
        <v>19376.39899999999</v>
      </c>
      <c r="H31" s="44">
        <f>F31/4</f>
        <v>19376.39899999999</v>
      </c>
      <c r="I31" s="44">
        <f>F31/4</f>
        <v>19376.39899999999</v>
      </c>
      <c r="J31" s="50">
        <f>F31/4</f>
        <v>19376.39899999999</v>
      </c>
    </row>
    <row r="32" spans="1:10" ht="12.75" customHeight="1">
      <c r="A32" s="31"/>
      <c r="B32" s="14" t="s">
        <v>13</v>
      </c>
      <c r="C32" s="15"/>
      <c r="D32" s="16"/>
      <c r="E32" s="16"/>
      <c r="F32" s="44">
        <f>F30+F31</f>
        <v>387527.98</v>
      </c>
      <c r="G32" s="44">
        <f>G27+G31</f>
        <v>96881.995</v>
      </c>
      <c r="H32" s="44">
        <f>H27+H28+H31</f>
        <v>251893.195</v>
      </c>
      <c r="I32" s="44">
        <f>G32</f>
        <v>96881.995</v>
      </c>
      <c r="J32" s="50">
        <f>J31+J29+J27</f>
        <v>251893.195</v>
      </c>
    </row>
    <row r="33" spans="1:10" ht="12.75">
      <c r="A33" s="105">
        <v>4</v>
      </c>
      <c r="B33" s="102" t="s">
        <v>16</v>
      </c>
      <c r="C33" s="18" t="s">
        <v>78</v>
      </c>
      <c r="D33" s="11"/>
      <c r="E33" s="11"/>
      <c r="F33" s="53">
        <v>301941.6</v>
      </c>
      <c r="G33" s="44">
        <f>F35/4</f>
        <v>60388.32</v>
      </c>
      <c r="H33" s="44">
        <f>F35/4</f>
        <v>60388.32</v>
      </c>
      <c r="I33" s="44">
        <f>F35/4</f>
        <v>60388.32</v>
      </c>
      <c r="J33" s="50">
        <f>F35/4</f>
        <v>60388.32</v>
      </c>
    </row>
    <row r="34" spans="1:10" ht="12.75">
      <c r="A34" s="105"/>
      <c r="B34" s="102"/>
      <c r="C34" s="18" t="s">
        <v>107</v>
      </c>
      <c r="D34" s="11" t="s">
        <v>87</v>
      </c>
      <c r="E34" s="11">
        <v>115</v>
      </c>
      <c r="F34" s="44"/>
      <c r="G34" s="44"/>
      <c r="H34" s="44"/>
      <c r="I34" s="44"/>
      <c r="J34" s="50">
        <v>241553.28</v>
      </c>
    </row>
    <row r="35" spans="1:10" ht="12.75">
      <c r="A35" s="31"/>
      <c r="B35" s="8" t="s">
        <v>52</v>
      </c>
      <c r="C35" s="19"/>
      <c r="D35" s="11"/>
      <c r="E35" s="11"/>
      <c r="F35" s="49">
        <v>241553.28</v>
      </c>
      <c r="G35" s="44"/>
      <c r="H35" s="44"/>
      <c r="I35" s="44"/>
      <c r="J35" s="50"/>
    </row>
    <row r="36" spans="1:10" ht="12.75">
      <c r="A36" s="31"/>
      <c r="B36" s="85" t="s">
        <v>53</v>
      </c>
      <c r="C36" s="85"/>
      <c r="D36" s="11" t="s">
        <v>12</v>
      </c>
      <c r="E36" s="11"/>
      <c r="F36" s="44">
        <f>F33-F35</f>
        <v>60388.31999999998</v>
      </c>
      <c r="G36" s="44">
        <f>F36/4</f>
        <v>15097.079999999994</v>
      </c>
      <c r="H36" s="44">
        <f>F36/4</f>
        <v>15097.079999999994</v>
      </c>
      <c r="I36" s="44">
        <f>F36/4</f>
        <v>15097.079999999994</v>
      </c>
      <c r="J36" s="50">
        <f>F36/4</f>
        <v>15097.079999999994</v>
      </c>
    </row>
    <row r="37" spans="1:10" ht="12.75">
      <c r="A37" s="31"/>
      <c r="B37" s="14" t="s">
        <v>13</v>
      </c>
      <c r="C37" s="15"/>
      <c r="D37" s="16"/>
      <c r="E37" s="16"/>
      <c r="F37" s="44">
        <f>F35+F36</f>
        <v>301941.6</v>
      </c>
      <c r="G37" s="44">
        <f>SUM(G33:G36)</f>
        <v>75485.4</v>
      </c>
      <c r="H37" s="44">
        <f>SUM(H33:H36)</f>
        <v>75485.4</v>
      </c>
      <c r="I37" s="44">
        <f>SUM(I33:I36)</f>
        <v>75485.4</v>
      </c>
      <c r="J37" s="50">
        <f>SUM(J33:J36)</f>
        <v>317038.68</v>
      </c>
    </row>
    <row r="38" spans="1:10" ht="12.75">
      <c r="A38" s="121">
        <v>5</v>
      </c>
      <c r="B38" s="102" t="s">
        <v>17</v>
      </c>
      <c r="C38" s="19" t="s">
        <v>78</v>
      </c>
      <c r="D38" s="11"/>
      <c r="E38" s="11"/>
      <c r="F38" s="53">
        <v>65884.85</v>
      </c>
      <c r="G38" s="44">
        <f>F40/4</f>
        <v>13176.97</v>
      </c>
      <c r="H38" s="44">
        <f>F40/4</f>
        <v>13176.97</v>
      </c>
      <c r="I38" s="44">
        <f>F40/4</f>
        <v>13176.97</v>
      </c>
      <c r="J38" s="50">
        <f>F40/4</f>
        <v>13176.97</v>
      </c>
    </row>
    <row r="39" spans="1:10" ht="12.75">
      <c r="A39" s="121"/>
      <c r="B39" s="102"/>
      <c r="C39" s="18" t="s">
        <v>121</v>
      </c>
      <c r="D39" s="11" t="s">
        <v>94</v>
      </c>
      <c r="E39" s="11">
        <v>108</v>
      </c>
      <c r="F39" s="44"/>
      <c r="G39" s="44"/>
      <c r="H39" s="44"/>
      <c r="I39" s="44"/>
      <c r="J39" s="50">
        <v>52707.88</v>
      </c>
    </row>
    <row r="40" spans="1:10" ht="12.75">
      <c r="A40" s="31"/>
      <c r="B40" s="8" t="s">
        <v>52</v>
      </c>
      <c r="C40" s="19"/>
      <c r="D40" s="11"/>
      <c r="E40" s="11"/>
      <c r="F40" s="49">
        <v>52707.88</v>
      </c>
      <c r="G40" s="44"/>
      <c r="H40" s="44"/>
      <c r="I40" s="44"/>
      <c r="J40" s="50"/>
    </row>
    <row r="41" spans="1:10" ht="12.75">
      <c r="A41" s="31"/>
      <c r="B41" s="85" t="s">
        <v>53</v>
      </c>
      <c r="C41" s="85"/>
      <c r="D41" s="11" t="s">
        <v>12</v>
      </c>
      <c r="E41" s="11"/>
      <c r="F41" s="44">
        <f>F38-F40</f>
        <v>13176.970000000008</v>
      </c>
      <c r="G41" s="44">
        <f>F41/4</f>
        <v>3294.242500000002</v>
      </c>
      <c r="H41" s="44">
        <f>F41/4</f>
        <v>3294.242500000002</v>
      </c>
      <c r="I41" s="44">
        <f>F41/4</f>
        <v>3294.242500000002</v>
      </c>
      <c r="J41" s="50">
        <f>F41/4</f>
        <v>3294.242500000002</v>
      </c>
    </row>
    <row r="42" spans="1:10" ht="12.75">
      <c r="A42" s="31"/>
      <c r="B42" s="14" t="s">
        <v>13</v>
      </c>
      <c r="C42" s="15"/>
      <c r="D42" s="16"/>
      <c r="E42" s="16"/>
      <c r="F42" s="44">
        <f>F40+F41</f>
        <v>65884.85</v>
      </c>
      <c r="G42" s="44">
        <f>SUM(G38:G41)</f>
        <v>16471.2125</v>
      </c>
      <c r="H42" s="44">
        <f>SUM(H38:H41)</f>
        <v>16471.2125</v>
      </c>
      <c r="I42" s="44">
        <f>SUM(I38:I41)</f>
        <v>16471.2125</v>
      </c>
      <c r="J42" s="50">
        <f>SUM(J38:J41)</f>
        <v>69179.0925</v>
      </c>
    </row>
    <row r="43" spans="1:10" ht="12.75">
      <c r="A43" s="105">
        <v>6</v>
      </c>
      <c r="B43" s="102" t="s">
        <v>59</v>
      </c>
      <c r="C43" s="18" t="s">
        <v>78</v>
      </c>
      <c r="D43" s="11"/>
      <c r="E43" s="11"/>
      <c r="F43" s="53">
        <v>198969</v>
      </c>
      <c r="G43" s="44">
        <f>F48/4</f>
        <v>39793.8</v>
      </c>
      <c r="H43" s="44">
        <f>F48/4</f>
        <v>39793.8</v>
      </c>
      <c r="I43" s="44">
        <f>F48/4</f>
        <v>39793.8</v>
      </c>
      <c r="J43" s="50">
        <f>F48/4</f>
        <v>39793.8</v>
      </c>
    </row>
    <row r="44" spans="1:10" ht="12.75">
      <c r="A44" s="105"/>
      <c r="B44" s="102"/>
      <c r="C44" s="18" t="s">
        <v>107</v>
      </c>
      <c r="D44" s="11" t="s">
        <v>87</v>
      </c>
      <c r="E44" s="11">
        <v>30</v>
      </c>
      <c r="F44" s="44"/>
      <c r="G44" s="44"/>
      <c r="H44" s="44">
        <f>F48-H46-J47-J45</f>
        <v>53752.000000000015</v>
      </c>
      <c r="I44" s="44"/>
      <c r="J44" s="50"/>
    </row>
    <row r="45" spans="1:10" ht="12.75">
      <c r="A45" s="105"/>
      <c r="B45" s="102"/>
      <c r="C45" s="18" t="s">
        <v>112</v>
      </c>
      <c r="D45" s="11" t="s">
        <v>94</v>
      </c>
      <c r="E45" s="11">
        <v>157</v>
      </c>
      <c r="F45" s="44"/>
      <c r="G45" s="44"/>
      <c r="H45" s="44"/>
      <c r="I45" s="44"/>
      <c r="J45" s="50">
        <v>48625.2</v>
      </c>
    </row>
    <row r="46" spans="1:11" ht="14.25">
      <c r="A46" s="40"/>
      <c r="B46" s="35"/>
      <c r="C46" s="18" t="s">
        <v>98</v>
      </c>
      <c r="D46" s="11" t="s">
        <v>94</v>
      </c>
      <c r="E46" s="11">
        <v>10</v>
      </c>
      <c r="F46" s="44"/>
      <c r="G46" s="44"/>
      <c r="H46" s="44">
        <v>7850</v>
      </c>
      <c r="I46" s="44"/>
      <c r="J46" s="50"/>
      <c r="K46" s="70"/>
    </row>
    <row r="47" spans="1:11" ht="14.25">
      <c r="A47" s="40"/>
      <c r="B47" s="35"/>
      <c r="C47" s="18" t="s">
        <v>114</v>
      </c>
      <c r="D47" s="11" t="s">
        <v>87</v>
      </c>
      <c r="E47" s="11">
        <v>4.4</v>
      </c>
      <c r="F47" s="44"/>
      <c r="G47" s="44"/>
      <c r="H47" s="44"/>
      <c r="I47" s="44"/>
      <c r="J47" s="50">
        <v>48948</v>
      </c>
      <c r="K47" s="70"/>
    </row>
    <row r="48" spans="1:11" ht="12.75">
      <c r="A48" s="31"/>
      <c r="B48" s="8" t="s">
        <v>52</v>
      </c>
      <c r="C48" s="19"/>
      <c r="D48" s="16"/>
      <c r="E48" s="16"/>
      <c r="F48" s="52">
        <v>159175.2</v>
      </c>
      <c r="G48" s="44"/>
      <c r="H48" s="44"/>
      <c r="I48" s="44"/>
      <c r="J48" s="50"/>
      <c r="K48" t="s">
        <v>103</v>
      </c>
    </row>
    <row r="49" spans="1:10" ht="12.75">
      <c r="A49" s="31"/>
      <c r="B49" s="85" t="s">
        <v>53</v>
      </c>
      <c r="C49" s="85"/>
      <c r="D49" s="11" t="s">
        <v>12</v>
      </c>
      <c r="E49" s="16"/>
      <c r="F49" s="44">
        <f>F43-F48</f>
        <v>39793.79999999999</v>
      </c>
      <c r="G49" s="44">
        <f>F49/4</f>
        <v>9948.449999999997</v>
      </c>
      <c r="H49" s="44">
        <f>F49/4</f>
        <v>9948.449999999997</v>
      </c>
      <c r="I49" s="44">
        <f>F49/4</f>
        <v>9948.449999999997</v>
      </c>
      <c r="J49" s="50">
        <f>F49/4</f>
        <v>9948.449999999997</v>
      </c>
    </row>
    <row r="50" spans="1:10" ht="12.75">
      <c r="A50" s="31"/>
      <c r="B50" s="14" t="s">
        <v>13</v>
      </c>
      <c r="C50" s="15"/>
      <c r="D50" s="16"/>
      <c r="E50" s="16"/>
      <c r="F50" s="44">
        <f>F48+F49</f>
        <v>198969</v>
      </c>
      <c r="G50" s="44">
        <f>SUM(G43:G49)</f>
        <v>49742.25</v>
      </c>
      <c r="H50" s="44">
        <f>SUM(H43:H49)</f>
        <v>111344.25000000001</v>
      </c>
      <c r="I50" s="44">
        <f>SUM(I43:I49)</f>
        <v>49742.25</v>
      </c>
      <c r="J50" s="50">
        <f>SUM(J43:J49)</f>
        <v>147315.45</v>
      </c>
    </row>
    <row r="51" spans="1:10" ht="12.75">
      <c r="A51" s="105">
        <v>7</v>
      </c>
      <c r="B51" s="102" t="s">
        <v>19</v>
      </c>
      <c r="C51" s="18" t="s">
        <v>78</v>
      </c>
      <c r="D51" s="11"/>
      <c r="E51" s="11"/>
      <c r="F51" s="53">
        <v>83720.07</v>
      </c>
      <c r="G51" s="44">
        <f>F55/4</f>
        <v>16744.014</v>
      </c>
      <c r="H51" s="44">
        <f>F55/4</f>
        <v>16744.014</v>
      </c>
      <c r="I51" s="44">
        <f>F55/4</f>
        <v>16744.014</v>
      </c>
      <c r="J51" s="50">
        <f>F55/4</f>
        <v>16744.014</v>
      </c>
    </row>
    <row r="52" spans="1:10" ht="13.5" customHeight="1">
      <c r="A52" s="105"/>
      <c r="B52" s="102"/>
      <c r="C52" s="18" t="s">
        <v>98</v>
      </c>
      <c r="D52" s="11" t="s">
        <v>94</v>
      </c>
      <c r="E52" s="11">
        <v>130</v>
      </c>
      <c r="F52" s="44"/>
      <c r="G52" s="44"/>
      <c r="H52" s="44"/>
      <c r="I52" s="44">
        <v>66976.06</v>
      </c>
      <c r="J52" s="50"/>
    </row>
    <row r="53" spans="1:10" ht="14.25">
      <c r="A53" s="40"/>
      <c r="B53" s="35"/>
      <c r="C53" s="18"/>
      <c r="D53" s="11"/>
      <c r="E53" s="11"/>
      <c r="F53" s="44"/>
      <c r="G53" s="44"/>
      <c r="H53" s="44"/>
      <c r="I53" s="44"/>
      <c r="J53" s="50"/>
    </row>
    <row r="54" spans="1:10" ht="11.25" customHeight="1">
      <c r="A54" s="40"/>
      <c r="B54" s="35"/>
      <c r="C54" s="18"/>
      <c r="D54" s="11"/>
      <c r="E54" s="11"/>
      <c r="F54" s="44"/>
      <c r="G54" s="44"/>
      <c r="H54" s="44"/>
      <c r="I54" s="44"/>
      <c r="J54" s="50"/>
    </row>
    <row r="55" spans="1:10" ht="12.75">
      <c r="A55" s="31"/>
      <c r="B55" s="8" t="s">
        <v>52</v>
      </c>
      <c r="C55" s="19"/>
      <c r="D55" s="11"/>
      <c r="E55" s="11"/>
      <c r="F55" s="49">
        <v>66976.056</v>
      </c>
      <c r="G55" s="44"/>
      <c r="H55" s="44"/>
      <c r="I55" s="44"/>
      <c r="J55" s="50"/>
    </row>
    <row r="56" spans="1:10" ht="12.75">
      <c r="A56" s="31"/>
      <c r="B56" s="85" t="s">
        <v>53</v>
      </c>
      <c r="C56" s="85"/>
      <c r="D56" s="11" t="s">
        <v>12</v>
      </c>
      <c r="E56" s="11"/>
      <c r="F56" s="44">
        <f>F51-F55</f>
        <v>16744.01400000001</v>
      </c>
      <c r="G56" s="44">
        <f>F56/4</f>
        <v>4186.0035000000025</v>
      </c>
      <c r="H56" s="44">
        <f>F56/4</f>
        <v>4186.0035000000025</v>
      </c>
      <c r="I56" s="44">
        <f>F56/4</f>
        <v>4186.0035000000025</v>
      </c>
      <c r="J56" s="50">
        <f>F56/4</f>
        <v>4186.0035000000025</v>
      </c>
    </row>
    <row r="57" spans="1:10" ht="12.75">
      <c r="A57" s="31"/>
      <c r="B57" s="14" t="s">
        <v>13</v>
      </c>
      <c r="C57" s="15"/>
      <c r="D57" s="16"/>
      <c r="E57" s="16"/>
      <c r="F57" s="44">
        <f>F55+F56</f>
        <v>83720.07</v>
      </c>
      <c r="G57" s="44">
        <f>SUM(G51:G56)</f>
        <v>20930.0175</v>
      </c>
      <c r="H57" s="44">
        <f>SUM(H51:H56)</f>
        <v>20930.0175</v>
      </c>
      <c r="I57" s="44">
        <f>SUM(I51:I56)</f>
        <v>87906.0775</v>
      </c>
      <c r="J57" s="50">
        <f>SUM(J51:J56)</f>
        <v>20930.0175</v>
      </c>
    </row>
    <row r="58" spans="1:10" ht="12.75">
      <c r="A58" s="105">
        <v>8</v>
      </c>
      <c r="B58" s="102" t="s">
        <v>20</v>
      </c>
      <c r="C58" s="18" t="s">
        <v>78</v>
      </c>
      <c r="D58" s="11"/>
      <c r="E58" s="11"/>
      <c r="F58" s="53">
        <v>284539.32</v>
      </c>
      <c r="G58" s="44">
        <f>F62/4</f>
        <v>56907.864</v>
      </c>
      <c r="H58" s="44">
        <f>F62/4</f>
        <v>56907.864</v>
      </c>
      <c r="I58" s="44">
        <f>F62/4</f>
        <v>56907.864</v>
      </c>
      <c r="J58" s="50">
        <f>F62/4</f>
        <v>56907.864</v>
      </c>
    </row>
    <row r="59" spans="1:10" ht="12.75">
      <c r="A59" s="105"/>
      <c r="B59" s="102"/>
      <c r="C59" s="18" t="s">
        <v>86</v>
      </c>
      <c r="D59" s="11" t="s">
        <v>87</v>
      </c>
      <c r="E59" s="11">
        <v>20</v>
      </c>
      <c r="F59" s="44"/>
      <c r="G59" s="44">
        <v>22505</v>
      </c>
      <c r="H59" s="44"/>
      <c r="I59" s="44"/>
      <c r="J59" s="50"/>
    </row>
    <row r="60" spans="1:10" ht="12.75">
      <c r="A60" s="105"/>
      <c r="B60" s="102"/>
      <c r="C60" s="18" t="s">
        <v>119</v>
      </c>
      <c r="D60" s="11" t="s">
        <v>87</v>
      </c>
      <c r="E60" s="11">
        <v>20</v>
      </c>
      <c r="F60" s="44"/>
      <c r="G60" s="44"/>
      <c r="H60" s="44"/>
      <c r="I60" s="44"/>
      <c r="J60" s="50">
        <f>F62-G59-H61</f>
        <v>192726.456</v>
      </c>
    </row>
    <row r="61" spans="1:10" ht="14.25">
      <c r="A61" s="40"/>
      <c r="B61" s="35"/>
      <c r="C61" s="18" t="s">
        <v>130</v>
      </c>
      <c r="D61" s="11" t="s">
        <v>88</v>
      </c>
      <c r="E61" s="11">
        <v>1</v>
      </c>
      <c r="F61" s="44"/>
      <c r="G61" s="44"/>
      <c r="H61" s="44">
        <v>12400</v>
      </c>
      <c r="I61" s="44"/>
      <c r="J61" s="50"/>
    </row>
    <row r="62" spans="1:10" ht="12.75">
      <c r="A62" s="31"/>
      <c r="B62" s="8" t="s">
        <v>52</v>
      </c>
      <c r="C62" s="19"/>
      <c r="D62" s="11"/>
      <c r="E62" s="11"/>
      <c r="F62" s="49">
        <v>227631.456</v>
      </c>
      <c r="G62" s="44"/>
      <c r="H62" s="44"/>
      <c r="I62" s="44"/>
      <c r="J62" s="50"/>
    </row>
    <row r="63" spans="1:10" ht="12.75">
      <c r="A63" s="31"/>
      <c r="B63" s="85" t="s">
        <v>53</v>
      </c>
      <c r="C63" s="85"/>
      <c r="D63" s="11" t="s">
        <v>18</v>
      </c>
      <c r="E63" s="16"/>
      <c r="F63" s="44">
        <f>F58-F62</f>
        <v>56907.864</v>
      </c>
      <c r="G63" s="44">
        <f>F63/4</f>
        <v>14226.966</v>
      </c>
      <c r="H63" s="44">
        <f>F63/4</f>
        <v>14226.966</v>
      </c>
      <c r="I63" s="44">
        <f>F63/4</f>
        <v>14226.966</v>
      </c>
      <c r="J63" s="50">
        <f>F63/4</f>
        <v>14226.966</v>
      </c>
    </row>
    <row r="64" spans="1:10" ht="12.75">
      <c r="A64" s="31"/>
      <c r="B64" s="14" t="s">
        <v>13</v>
      </c>
      <c r="C64" s="15"/>
      <c r="D64" s="16"/>
      <c r="E64" s="16"/>
      <c r="F64" s="44">
        <f>F62+F63</f>
        <v>284539.32</v>
      </c>
      <c r="G64" s="44">
        <f>SUM(G58:G63)</f>
        <v>93639.83</v>
      </c>
      <c r="H64" s="44">
        <f>SUM(H58:H63)</f>
        <v>83534.83</v>
      </c>
      <c r="I64" s="44">
        <f>SUM(I58:I63)</f>
        <v>71134.83</v>
      </c>
      <c r="J64" s="50">
        <f>SUM(J58:J63)</f>
        <v>263861.286</v>
      </c>
    </row>
    <row r="65" spans="1:10" ht="14.25">
      <c r="A65" s="40">
        <v>9</v>
      </c>
      <c r="B65" s="35" t="s">
        <v>21</v>
      </c>
      <c r="C65" s="18" t="s">
        <v>78</v>
      </c>
      <c r="D65" s="11"/>
      <c r="E65" s="11"/>
      <c r="F65" s="53">
        <v>202289.85</v>
      </c>
      <c r="G65" s="44">
        <f>F69/4</f>
        <v>40457.97</v>
      </c>
      <c r="H65" s="44">
        <f>F69/4</f>
        <v>40457.97</v>
      </c>
      <c r="I65" s="44">
        <f>F69/4</f>
        <v>40457.97</v>
      </c>
      <c r="J65" s="50">
        <f>F69/4</f>
        <v>40457.97</v>
      </c>
    </row>
    <row r="66" spans="1:10" ht="25.5">
      <c r="A66" s="40"/>
      <c r="B66" s="35"/>
      <c r="C66" s="18" t="s">
        <v>89</v>
      </c>
      <c r="D66" s="11" t="s">
        <v>87</v>
      </c>
      <c r="E66" s="11">
        <v>30</v>
      </c>
      <c r="F66" s="72"/>
      <c r="G66" s="44"/>
      <c r="H66" s="44">
        <v>6816</v>
      </c>
      <c r="I66" s="44"/>
      <c r="J66" s="50"/>
    </row>
    <row r="67" spans="1:10" ht="14.25">
      <c r="A67" s="40"/>
      <c r="B67" s="35"/>
      <c r="C67" s="18" t="s">
        <v>90</v>
      </c>
      <c r="D67" s="11" t="s">
        <v>88</v>
      </c>
      <c r="E67" s="11">
        <v>1</v>
      </c>
      <c r="F67" s="72"/>
      <c r="G67" s="44"/>
      <c r="H67" s="44">
        <v>70558</v>
      </c>
      <c r="I67" s="44"/>
      <c r="J67" s="50"/>
    </row>
    <row r="68" spans="1:10" ht="14.25">
      <c r="A68" s="40"/>
      <c r="B68" s="35"/>
      <c r="C68" s="18" t="s">
        <v>107</v>
      </c>
      <c r="D68" s="11" t="s">
        <v>120</v>
      </c>
      <c r="E68" s="11">
        <v>36</v>
      </c>
      <c r="F68" s="72"/>
      <c r="G68" s="44"/>
      <c r="H68" s="44"/>
      <c r="I68" s="44"/>
      <c r="J68" s="50">
        <f>F69-H67-H66</f>
        <v>84457.88</v>
      </c>
    </row>
    <row r="69" spans="1:10" ht="12.75">
      <c r="A69" s="31"/>
      <c r="B69" s="8" t="s">
        <v>52</v>
      </c>
      <c r="C69" s="19"/>
      <c r="D69" s="11"/>
      <c r="E69" s="11"/>
      <c r="F69" s="49">
        <v>161831.88</v>
      </c>
      <c r="G69" s="44"/>
      <c r="H69" s="44"/>
      <c r="I69" s="44"/>
      <c r="J69" s="50"/>
    </row>
    <row r="70" spans="1:10" ht="12.75">
      <c r="A70" s="31"/>
      <c r="B70" s="85" t="s">
        <v>53</v>
      </c>
      <c r="C70" s="85"/>
      <c r="D70" s="11" t="s">
        <v>12</v>
      </c>
      <c r="E70" s="11"/>
      <c r="F70" s="44">
        <f>F65-F69</f>
        <v>40457.97</v>
      </c>
      <c r="G70" s="44">
        <f>F70/4</f>
        <v>10114.4925</v>
      </c>
      <c r="H70" s="44">
        <f>G70</f>
        <v>10114.4925</v>
      </c>
      <c r="I70" s="44">
        <f>G70</f>
        <v>10114.4925</v>
      </c>
      <c r="J70" s="50">
        <f>G70</f>
        <v>10114.4925</v>
      </c>
    </row>
    <row r="71" spans="1:10" ht="12.75">
      <c r="A71" s="31"/>
      <c r="B71" s="14" t="s">
        <v>13</v>
      </c>
      <c r="C71" s="19"/>
      <c r="D71" s="11"/>
      <c r="E71" s="11"/>
      <c r="F71" s="44">
        <f>SUM(F69:F70)</f>
        <v>202289.85</v>
      </c>
      <c r="G71" s="44">
        <f>SUM(G65:G70)</f>
        <v>50572.4625</v>
      </c>
      <c r="H71" s="44">
        <f>SUM(H65:H70)</f>
        <v>127946.4625</v>
      </c>
      <c r="I71" s="44">
        <f>SUM(I65:I70)</f>
        <v>50572.4625</v>
      </c>
      <c r="J71" s="50">
        <f>SUM(J65:J70)</f>
        <v>135030.3425</v>
      </c>
    </row>
    <row r="72" spans="1:10" ht="12.75">
      <c r="A72" s="105" t="s">
        <v>22</v>
      </c>
      <c r="B72" s="103"/>
      <c r="C72" s="103"/>
      <c r="D72" s="103"/>
      <c r="E72" s="103"/>
      <c r="F72" s="103"/>
      <c r="G72" s="103"/>
      <c r="H72" s="103"/>
      <c r="I72" s="103"/>
      <c r="J72" s="87"/>
    </row>
    <row r="73" spans="1:10" ht="14.25">
      <c r="A73" s="32">
        <v>10</v>
      </c>
      <c r="B73" s="35" t="s">
        <v>62</v>
      </c>
      <c r="C73" s="80" t="s">
        <v>78</v>
      </c>
      <c r="D73" s="19"/>
      <c r="E73" s="37"/>
      <c r="F73" s="53">
        <v>3603</v>
      </c>
      <c r="G73" s="44">
        <f>F75/4</f>
        <v>720.6</v>
      </c>
      <c r="H73" s="44">
        <f>F75/4</f>
        <v>720.6</v>
      </c>
      <c r="I73" s="44">
        <f>F75/4</f>
        <v>720.6</v>
      </c>
      <c r="J73" s="50">
        <f>F75/4</f>
        <v>720.6</v>
      </c>
    </row>
    <row r="74" spans="1:10" ht="14.25">
      <c r="A74" s="32"/>
      <c r="B74" s="35"/>
      <c r="C74" s="80" t="s">
        <v>105</v>
      </c>
      <c r="D74" s="19" t="s">
        <v>94</v>
      </c>
      <c r="E74" s="37">
        <v>2</v>
      </c>
      <c r="F74" s="44"/>
      <c r="G74" s="44"/>
      <c r="H74" s="44"/>
      <c r="I74" s="44">
        <v>2882.4</v>
      </c>
      <c r="J74" s="50"/>
    </row>
    <row r="75" spans="1:10" ht="12.75">
      <c r="A75" s="31"/>
      <c r="B75" s="8" t="s">
        <v>52</v>
      </c>
      <c r="C75" s="19"/>
      <c r="D75" s="12"/>
      <c r="E75" s="12"/>
      <c r="F75" s="58">
        <v>2882.4</v>
      </c>
      <c r="G75" s="55"/>
      <c r="H75" s="55"/>
      <c r="I75" s="55"/>
      <c r="J75" s="56"/>
    </row>
    <row r="76" spans="1:10" ht="12.75">
      <c r="A76" s="31"/>
      <c r="B76" s="85" t="s">
        <v>53</v>
      </c>
      <c r="C76" s="85"/>
      <c r="D76" s="10" t="s">
        <v>18</v>
      </c>
      <c r="E76" s="12"/>
      <c r="F76" s="55">
        <f>F73-F75</f>
        <v>720.5999999999999</v>
      </c>
      <c r="G76" s="55">
        <f>F76/4</f>
        <v>180.14999999999998</v>
      </c>
      <c r="H76" s="55">
        <f>F76/4</f>
        <v>180.14999999999998</v>
      </c>
      <c r="I76" s="55">
        <f>F76/4</f>
        <v>180.14999999999998</v>
      </c>
      <c r="J76" s="56">
        <f>F76/4</f>
        <v>180.14999999999998</v>
      </c>
    </row>
    <row r="77" spans="1:10" ht="12.75">
      <c r="A77" s="31"/>
      <c r="B77" s="14" t="s">
        <v>13</v>
      </c>
      <c r="C77" s="12"/>
      <c r="D77" s="12"/>
      <c r="E77" s="12"/>
      <c r="F77" s="55">
        <f>F75+F76</f>
        <v>3603</v>
      </c>
      <c r="G77" s="55">
        <f>SUM(G73:G76)</f>
        <v>900.75</v>
      </c>
      <c r="H77" s="55">
        <f>SUM(H73:H76)</f>
        <v>900.75</v>
      </c>
      <c r="I77" s="55">
        <f>SUM(I73:I76)</f>
        <v>3783.15</v>
      </c>
      <c r="J77" s="56">
        <f>SUM(J73:J76)</f>
        <v>900.75</v>
      </c>
    </row>
    <row r="78" spans="1:10" ht="14.25">
      <c r="A78" s="32">
        <v>11</v>
      </c>
      <c r="B78" s="35" t="s">
        <v>61</v>
      </c>
      <c r="C78" s="80" t="s">
        <v>78</v>
      </c>
      <c r="D78" s="19"/>
      <c r="E78" s="37"/>
      <c r="F78" s="53">
        <v>34743</v>
      </c>
      <c r="G78" s="44">
        <f>F80/4</f>
        <v>6948.6</v>
      </c>
      <c r="H78" s="44">
        <f>F80/4</f>
        <v>6948.6</v>
      </c>
      <c r="I78" s="44">
        <f>F80/4</f>
        <v>6948.6</v>
      </c>
      <c r="J78" s="50">
        <f>F80/4</f>
        <v>6948.6</v>
      </c>
    </row>
    <row r="79" spans="1:10" ht="14.25">
      <c r="A79" s="32"/>
      <c r="B79" s="35"/>
      <c r="C79" s="80" t="s">
        <v>107</v>
      </c>
      <c r="D79" s="19" t="s">
        <v>87</v>
      </c>
      <c r="E79" s="37">
        <v>12</v>
      </c>
      <c r="F79" s="72"/>
      <c r="G79" s="44"/>
      <c r="H79" s="44"/>
      <c r="I79" s="44"/>
      <c r="J79" s="50">
        <v>27794.4</v>
      </c>
    </row>
    <row r="80" spans="1:10" ht="12.75">
      <c r="A80" s="31"/>
      <c r="B80" s="8" t="s">
        <v>52</v>
      </c>
      <c r="C80" s="19"/>
      <c r="D80" s="12"/>
      <c r="E80" s="12"/>
      <c r="F80" s="58">
        <v>27794.4</v>
      </c>
      <c r="G80" s="55"/>
      <c r="H80" s="55"/>
      <c r="I80" s="55"/>
      <c r="J80" s="56"/>
    </row>
    <row r="81" spans="1:10" ht="12.75">
      <c r="A81" s="31"/>
      <c r="B81" s="85" t="s">
        <v>53</v>
      </c>
      <c r="C81" s="85"/>
      <c r="D81" s="10" t="s">
        <v>18</v>
      </c>
      <c r="E81" s="12"/>
      <c r="F81" s="55">
        <f>F78-F80</f>
        <v>6948.5999999999985</v>
      </c>
      <c r="G81" s="55">
        <f>F81/4</f>
        <v>1737.1499999999996</v>
      </c>
      <c r="H81" s="55">
        <f>F81/4</f>
        <v>1737.1499999999996</v>
      </c>
      <c r="I81" s="55">
        <f>F81/4</f>
        <v>1737.1499999999996</v>
      </c>
      <c r="J81" s="56">
        <f>F81/4</f>
        <v>1737.1499999999996</v>
      </c>
    </row>
    <row r="82" spans="1:10" ht="12.75">
      <c r="A82" s="31"/>
      <c r="B82" s="14" t="s">
        <v>13</v>
      </c>
      <c r="C82" s="12"/>
      <c r="D82" s="12"/>
      <c r="E82" s="12"/>
      <c r="F82" s="55">
        <f>F80+F81</f>
        <v>34743</v>
      </c>
      <c r="G82" s="55">
        <f>SUM(G78:G81)</f>
        <v>8685.75</v>
      </c>
      <c r="H82" s="55">
        <f>SUM(H78:H81)</f>
        <v>8685.75</v>
      </c>
      <c r="I82" s="55">
        <f>SUM(I78:I81)</f>
        <v>8685.75</v>
      </c>
      <c r="J82" s="56">
        <f>SUM(J78:J81)</f>
        <v>36480.15</v>
      </c>
    </row>
    <row r="83" spans="1:10" ht="14.25" customHeight="1">
      <c r="A83" s="32">
        <v>12</v>
      </c>
      <c r="B83" s="102" t="s">
        <v>72</v>
      </c>
      <c r="C83" s="10" t="s">
        <v>78</v>
      </c>
      <c r="D83" s="12"/>
      <c r="E83" s="12"/>
      <c r="F83" s="57">
        <v>6979</v>
      </c>
      <c r="G83" s="55">
        <f>F85/4</f>
        <v>1395.8</v>
      </c>
      <c r="H83" s="55">
        <f>F85/4</f>
        <v>1395.8</v>
      </c>
      <c r="I83" s="55">
        <f>F85/4</f>
        <v>1395.8</v>
      </c>
      <c r="J83" s="56">
        <f>F85/4</f>
        <v>1395.8</v>
      </c>
    </row>
    <row r="84" spans="1:10" ht="14.25" customHeight="1">
      <c r="A84" s="32"/>
      <c r="B84" s="102"/>
      <c r="C84" s="10" t="s">
        <v>107</v>
      </c>
      <c r="D84" s="12" t="s">
        <v>87</v>
      </c>
      <c r="E84" s="12">
        <v>6</v>
      </c>
      <c r="F84" s="71"/>
      <c r="G84" s="55"/>
      <c r="H84" s="55"/>
      <c r="I84" s="55"/>
      <c r="J84" s="56">
        <v>5583.2</v>
      </c>
    </row>
    <row r="85" spans="1:10" ht="12.75">
      <c r="A85" s="31"/>
      <c r="B85" s="8" t="s">
        <v>52</v>
      </c>
      <c r="C85" s="19"/>
      <c r="D85" s="12"/>
      <c r="E85" s="12"/>
      <c r="F85" s="58">
        <v>5583.2</v>
      </c>
      <c r="G85" s="55"/>
      <c r="H85" s="55"/>
      <c r="I85" s="55"/>
      <c r="J85" s="56"/>
    </row>
    <row r="86" spans="1:10" ht="12.75">
      <c r="A86" s="31"/>
      <c r="B86" s="85" t="s">
        <v>53</v>
      </c>
      <c r="C86" s="85"/>
      <c r="D86" s="10" t="s">
        <v>18</v>
      </c>
      <c r="E86" s="12"/>
      <c r="F86" s="59">
        <f>F83-F85</f>
        <v>1395.8000000000002</v>
      </c>
      <c r="G86" s="55">
        <f>F86/4</f>
        <v>348.95000000000005</v>
      </c>
      <c r="H86" s="55">
        <f>F86/4</f>
        <v>348.95000000000005</v>
      </c>
      <c r="I86" s="55">
        <f>F86/4</f>
        <v>348.95000000000005</v>
      </c>
      <c r="J86" s="56">
        <f>F86/4</f>
        <v>348.95000000000005</v>
      </c>
    </row>
    <row r="87" spans="1:10" ht="12.75">
      <c r="A87" s="31"/>
      <c r="B87" s="14" t="s">
        <v>13</v>
      </c>
      <c r="C87" s="12"/>
      <c r="D87" s="12"/>
      <c r="E87" s="12"/>
      <c r="F87" s="55">
        <f>F85+F86</f>
        <v>6979</v>
      </c>
      <c r="G87" s="55">
        <f>SUM(G83:G86)</f>
        <v>1744.75</v>
      </c>
      <c r="H87" s="55">
        <f>SUM(H83:H86)</f>
        <v>1744.75</v>
      </c>
      <c r="I87" s="55">
        <f>SUM(I83:I86)</f>
        <v>1744.75</v>
      </c>
      <c r="J87" s="56">
        <f>SUM(J83:J86)</f>
        <v>7327.95</v>
      </c>
    </row>
    <row r="88" spans="1:10" ht="14.25">
      <c r="A88" s="40">
        <v>13</v>
      </c>
      <c r="B88" s="35" t="s">
        <v>60</v>
      </c>
      <c r="C88" s="7" t="s">
        <v>78</v>
      </c>
      <c r="D88" s="19"/>
      <c r="E88" s="37"/>
      <c r="F88" s="53">
        <v>28201</v>
      </c>
      <c r="G88" s="44">
        <f>F91/4</f>
        <v>5640.2</v>
      </c>
      <c r="H88" s="44">
        <f>F91/4</f>
        <v>5640.2</v>
      </c>
      <c r="I88" s="44">
        <f>F91/4</f>
        <v>5640.2</v>
      </c>
      <c r="J88" s="50">
        <f>F91/4</f>
        <v>5640.2</v>
      </c>
    </row>
    <row r="89" spans="1:10" ht="14.25">
      <c r="A89" s="40"/>
      <c r="B89" s="35"/>
      <c r="C89" s="7" t="s">
        <v>107</v>
      </c>
      <c r="D89" s="19" t="s">
        <v>87</v>
      </c>
      <c r="E89" s="37">
        <v>5</v>
      </c>
      <c r="F89" s="72"/>
      <c r="G89" s="44"/>
      <c r="H89" s="44">
        <v>5603</v>
      </c>
      <c r="I89" s="44"/>
      <c r="J89" s="50"/>
    </row>
    <row r="90" spans="1:10" ht="14.25">
      <c r="A90" s="40"/>
      <c r="B90" s="35"/>
      <c r="C90" s="7" t="s">
        <v>108</v>
      </c>
      <c r="D90" s="19" t="s">
        <v>88</v>
      </c>
      <c r="E90" s="37">
        <v>1</v>
      </c>
      <c r="F90" s="72"/>
      <c r="G90" s="44"/>
      <c r="H90" s="44"/>
      <c r="I90" s="44"/>
      <c r="J90" s="50">
        <f>F91-H89</f>
        <v>16957.8</v>
      </c>
    </row>
    <row r="91" spans="1:10" ht="12.75">
      <c r="A91" s="31"/>
      <c r="B91" s="8" t="s">
        <v>52</v>
      </c>
      <c r="C91" s="19"/>
      <c r="D91" s="12"/>
      <c r="E91" s="12"/>
      <c r="F91" s="58">
        <v>22560.8</v>
      </c>
      <c r="G91" s="55"/>
      <c r="H91" s="55"/>
      <c r="I91" s="55"/>
      <c r="J91" s="56"/>
    </row>
    <row r="92" spans="1:10" ht="12.75">
      <c r="A92" s="31"/>
      <c r="B92" s="85" t="s">
        <v>53</v>
      </c>
      <c r="C92" s="85"/>
      <c r="D92" s="10" t="s">
        <v>18</v>
      </c>
      <c r="E92" s="12"/>
      <c r="F92" s="55">
        <f>F88-F91</f>
        <v>5640.200000000001</v>
      </c>
      <c r="G92" s="55">
        <f>F92/4</f>
        <v>1410.0500000000002</v>
      </c>
      <c r="H92" s="55">
        <f>F92/4</f>
        <v>1410.0500000000002</v>
      </c>
      <c r="I92" s="55">
        <f>F92/4</f>
        <v>1410.0500000000002</v>
      </c>
      <c r="J92" s="56">
        <f>F92/4</f>
        <v>1410.0500000000002</v>
      </c>
    </row>
    <row r="93" spans="1:10" ht="12.75">
      <c r="A93" s="31"/>
      <c r="B93" s="14" t="s">
        <v>13</v>
      </c>
      <c r="C93" s="12"/>
      <c r="D93" s="12"/>
      <c r="E93" s="12"/>
      <c r="F93" s="81">
        <f>F92+F91</f>
        <v>28201</v>
      </c>
      <c r="G93" s="82">
        <f>SUM(G88:G92)</f>
        <v>7050.25</v>
      </c>
      <c r="H93" s="82">
        <f>SUM(H88:H92)</f>
        <v>12653.25</v>
      </c>
      <c r="I93" s="82">
        <f>SUM(I88:I92)</f>
        <v>7050.25</v>
      </c>
      <c r="J93" s="94">
        <f>SUM(J88:J92)</f>
        <v>24008.05</v>
      </c>
    </row>
    <row r="94" spans="1:10" ht="14.25">
      <c r="A94" s="40">
        <v>14</v>
      </c>
      <c r="B94" s="35" t="s">
        <v>23</v>
      </c>
      <c r="C94" s="7" t="s">
        <v>78</v>
      </c>
      <c r="D94" s="19"/>
      <c r="E94" s="37"/>
      <c r="F94" s="53">
        <v>41335</v>
      </c>
      <c r="G94" s="44">
        <f>F97/4</f>
        <v>8267</v>
      </c>
      <c r="H94" s="44">
        <f>F97/4</f>
        <v>8267</v>
      </c>
      <c r="I94" s="44">
        <f>F97/4</f>
        <v>8267</v>
      </c>
      <c r="J94" s="50">
        <f>F97/4</f>
        <v>8267</v>
      </c>
    </row>
    <row r="95" spans="1:10" ht="14.25">
      <c r="A95" s="40"/>
      <c r="B95" s="35"/>
      <c r="C95" s="7" t="s">
        <v>98</v>
      </c>
      <c r="D95" s="19" t="s">
        <v>94</v>
      </c>
      <c r="E95" s="37">
        <v>27</v>
      </c>
      <c r="F95" s="44"/>
      <c r="G95" s="44"/>
      <c r="H95" s="44"/>
      <c r="I95" s="44">
        <v>20933</v>
      </c>
      <c r="J95" s="50"/>
    </row>
    <row r="96" spans="1:10" ht="14.25">
      <c r="A96" s="40"/>
      <c r="B96" s="35"/>
      <c r="C96" s="7" t="s">
        <v>122</v>
      </c>
      <c r="D96" s="19" t="s">
        <v>87</v>
      </c>
      <c r="E96" s="37">
        <v>12</v>
      </c>
      <c r="F96" s="44"/>
      <c r="G96" s="44"/>
      <c r="H96" s="44"/>
      <c r="I96" s="44"/>
      <c r="J96" s="50">
        <f>F97-I95</f>
        <v>12135</v>
      </c>
    </row>
    <row r="97" spans="1:10" ht="12.75">
      <c r="A97" s="31"/>
      <c r="B97" s="8" t="s">
        <v>52</v>
      </c>
      <c r="C97" s="19"/>
      <c r="D97" s="12"/>
      <c r="E97" s="12"/>
      <c r="F97" s="55">
        <v>33068</v>
      </c>
      <c r="G97" s="55"/>
      <c r="H97" s="55"/>
      <c r="I97" s="55"/>
      <c r="J97" s="56"/>
    </row>
    <row r="98" spans="1:10" ht="12.75">
      <c r="A98" s="31"/>
      <c r="B98" s="85" t="s">
        <v>53</v>
      </c>
      <c r="C98" s="85"/>
      <c r="D98" s="10" t="s">
        <v>18</v>
      </c>
      <c r="E98" s="12"/>
      <c r="F98" s="55">
        <f>F94-F97</f>
        <v>8267</v>
      </c>
      <c r="G98" s="55">
        <f>F98/4</f>
        <v>2066.75</v>
      </c>
      <c r="H98" s="55">
        <f>F98/4</f>
        <v>2066.75</v>
      </c>
      <c r="I98" s="55">
        <f>F98/4</f>
        <v>2066.75</v>
      </c>
      <c r="J98" s="56">
        <f>F98/4</f>
        <v>2066.75</v>
      </c>
    </row>
    <row r="99" spans="1:10" ht="12.75">
      <c r="A99" s="31"/>
      <c r="B99" s="14" t="s">
        <v>13</v>
      </c>
      <c r="C99" s="12"/>
      <c r="D99" s="12"/>
      <c r="E99" s="12"/>
      <c r="F99" s="55">
        <v>53973.64</v>
      </c>
      <c r="G99" s="55">
        <f>SUM(G94:G98)</f>
        <v>10333.75</v>
      </c>
      <c r="H99" s="55">
        <f>SUM(H94:H98)</f>
        <v>10333.75</v>
      </c>
      <c r="I99" s="55">
        <f>SUM(I94:I98)</f>
        <v>31266.75</v>
      </c>
      <c r="J99" s="56">
        <f>SUM(J94:J98)</f>
        <v>22468.75</v>
      </c>
    </row>
    <row r="100" spans="1:10" ht="14.25">
      <c r="A100" s="40">
        <v>15</v>
      </c>
      <c r="B100" s="35" t="s">
        <v>24</v>
      </c>
      <c r="C100" s="19" t="s">
        <v>78</v>
      </c>
      <c r="D100" s="11"/>
      <c r="E100" s="11"/>
      <c r="F100" s="53">
        <v>26576</v>
      </c>
      <c r="G100" s="44">
        <f>F102/4</f>
        <v>5315.2</v>
      </c>
      <c r="H100" s="44">
        <f>F102/4</f>
        <v>5315.2</v>
      </c>
      <c r="I100" s="44">
        <f>F102/4</f>
        <v>5315.2</v>
      </c>
      <c r="J100" s="50">
        <f>F102/4</f>
        <v>5315.2</v>
      </c>
    </row>
    <row r="101" spans="1:10" ht="14.25">
      <c r="A101" s="40"/>
      <c r="B101" s="35"/>
      <c r="C101" s="19" t="s">
        <v>104</v>
      </c>
      <c r="D101" s="11" t="s">
        <v>94</v>
      </c>
      <c r="E101" s="11">
        <v>59</v>
      </c>
      <c r="F101" s="72"/>
      <c r="G101" s="44"/>
      <c r="H101" s="44"/>
      <c r="I101" s="44"/>
      <c r="J101" s="50">
        <v>21260.8</v>
      </c>
    </row>
    <row r="102" spans="1:10" ht="12.75">
      <c r="A102" s="31"/>
      <c r="B102" s="8" t="s">
        <v>52</v>
      </c>
      <c r="C102" s="19"/>
      <c r="D102" s="11"/>
      <c r="E102" s="11"/>
      <c r="F102" s="49">
        <v>21260.8</v>
      </c>
      <c r="G102" s="44"/>
      <c r="H102" s="44"/>
      <c r="I102" s="44"/>
      <c r="J102" s="50"/>
    </row>
    <row r="103" spans="1:10" ht="12.75">
      <c r="A103" s="31"/>
      <c r="B103" s="85" t="s">
        <v>53</v>
      </c>
      <c r="C103" s="85"/>
      <c r="D103" s="11" t="s">
        <v>12</v>
      </c>
      <c r="E103" s="16"/>
      <c r="F103" s="44">
        <f>F100-F102</f>
        <v>5315.200000000001</v>
      </c>
      <c r="G103" s="44">
        <f>F103/4</f>
        <v>1328.8000000000002</v>
      </c>
      <c r="H103" s="44">
        <f>F103/4</f>
        <v>1328.8000000000002</v>
      </c>
      <c r="I103" s="44">
        <f>F103/4</f>
        <v>1328.8000000000002</v>
      </c>
      <c r="J103" s="50">
        <f>F103/4</f>
        <v>1328.8000000000002</v>
      </c>
    </row>
    <row r="104" spans="1:10" ht="12.75">
      <c r="A104" s="31"/>
      <c r="B104" s="14" t="s">
        <v>13</v>
      </c>
      <c r="C104" s="15"/>
      <c r="D104" s="16"/>
      <c r="E104" s="16"/>
      <c r="F104" s="44">
        <f>F102+F103</f>
        <v>26576</v>
      </c>
      <c r="G104" s="44">
        <f>SUM(G100:G103)</f>
        <v>6644</v>
      </c>
      <c r="H104" s="44">
        <f>SUM(H100:H103)</f>
        <v>6644</v>
      </c>
      <c r="I104" s="44">
        <f>SUM(I100:I103)</f>
        <v>6644</v>
      </c>
      <c r="J104" s="50">
        <f>SUM(J100:J103)</f>
        <v>27904.8</v>
      </c>
    </row>
    <row r="105" spans="1:10" ht="12.75" customHeight="1">
      <c r="A105" s="40">
        <v>16</v>
      </c>
      <c r="B105" s="102" t="s">
        <v>74</v>
      </c>
      <c r="C105" s="7" t="s">
        <v>78</v>
      </c>
      <c r="D105" s="19"/>
      <c r="E105" s="42"/>
      <c r="F105" s="53">
        <v>6519</v>
      </c>
      <c r="G105" s="44">
        <f>F107/4</f>
        <v>1303.8</v>
      </c>
      <c r="H105" s="44">
        <f>F107/4</f>
        <v>1303.8</v>
      </c>
      <c r="I105" s="44">
        <f>F107/4</f>
        <v>1303.8</v>
      </c>
      <c r="J105" s="50">
        <f>F107/4</f>
        <v>1303.8</v>
      </c>
    </row>
    <row r="106" spans="1:10" ht="12.75" customHeight="1">
      <c r="A106" s="40"/>
      <c r="B106" s="102"/>
      <c r="C106" s="7" t="s">
        <v>123</v>
      </c>
      <c r="D106" s="19" t="s">
        <v>88</v>
      </c>
      <c r="E106" s="37">
        <v>2</v>
      </c>
      <c r="F106" s="44"/>
      <c r="G106" s="44"/>
      <c r="H106" s="44"/>
      <c r="I106" s="44"/>
      <c r="J106" s="50">
        <v>5215.2</v>
      </c>
    </row>
    <row r="107" spans="1:10" ht="12.75">
      <c r="A107" s="31"/>
      <c r="B107" s="8" t="s">
        <v>52</v>
      </c>
      <c r="C107" s="19"/>
      <c r="D107" s="12"/>
      <c r="E107" s="21"/>
      <c r="F107" s="58">
        <v>5215.2</v>
      </c>
      <c r="G107" s="55"/>
      <c r="H107" s="55"/>
      <c r="I107" s="55"/>
      <c r="J107" s="56"/>
    </row>
    <row r="108" spans="1:10" ht="12.75">
      <c r="A108" s="31"/>
      <c r="B108" s="85" t="s">
        <v>53</v>
      </c>
      <c r="C108" s="85"/>
      <c r="D108" s="10" t="s">
        <v>18</v>
      </c>
      <c r="E108" s="21"/>
      <c r="F108" s="55">
        <f>F105-F107</f>
        <v>1303.8000000000002</v>
      </c>
      <c r="G108" s="55">
        <f>F108/4</f>
        <v>325.95000000000005</v>
      </c>
      <c r="H108" s="55">
        <f>F108/4</f>
        <v>325.95000000000005</v>
      </c>
      <c r="I108" s="55">
        <f>F108/4</f>
        <v>325.95000000000005</v>
      </c>
      <c r="J108" s="56">
        <f>F108/4</f>
        <v>325.95000000000005</v>
      </c>
    </row>
    <row r="109" spans="1:10" ht="12.75">
      <c r="A109" s="31"/>
      <c r="B109" s="14" t="s">
        <v>13</v>
      </c>
      <c r="C109" s="12"/>
      <c r="D109" s="12"/>
      <c r="E109" s="21"/>
      <c r="F109" s="55">
        <f>F108+F107</f>
        <v>6519</v>
      </c>
      <c r="G109" s="55">
        <f>SUM(G105:G108)</f>
        <v>1629.75</v>
      </c>
      <c r="H109" s="55">
        <f>SUM(H105:H108)</f>
        <v>1629.75</v>
      </c>
      <c r="I109" s="55">
        <f>SUM(I105:I108)</f>
        <v>1629.75</v>
      </c>
      <c r="J109" s="56">
        <f>SUM(J105:J108)</f>
        <v>6844.95</v>
      </c>
    </row>
    <row r="110" spans="1:10" ht="14.25">
      <c r="A110" s="40"/>
      <c r="B110" s="35" t="s">
        <v>25</v>
      </c>
      <c r="C110" s="18" t="s">
        <v>78</v>
      </c>
      <c r="D110" s="11"/>
      <c r="E110" s="11"/>
      <c r="F110" s="53">
        <v>16910</v>
      </c>
      <c r="G110" s="44">
        <f>F113/4</f>
        <v>3382</v>
      </c>
      <c r="H110" s="44">
        <f>F113/4</f>
        <v>3382</v>
      </c>
      <c r="I110" s="44">
        <f>F113/4</f>
        <v>3382</v>
      </c>
      <c r="J110" s="50">
        <f>F113/4</f>
        <v>3382</v>
      </c>
    </row>
    <row r="111" spans="1:10" ht="14.25">
      <c r="A111" s="40">
        <v>17</v>
      </c>
      <c r="B111" s="35"/>
      <c r="C111" s="18" t="s">
        <v>106</v>
      </c>
      <c r="D111" s="11" t="s">
        <v>94</v>
      </c>
      <c r="E111" s="11">
        <v>2</v>
      </c>
      <c r="F111" s="72"/>
      <c r="G111" s="44"/>
      <c r="H111" s="44">
        <v>6528</v>
      </c>
      <c r="I111" s="44"/>
      <c r="J111" s="50"/>
    </row>
    <row r="112" spans="1:10" ht="14.25">
      <c r="A112" s="40"/>
      <c r="B112" s="35"/>
      <c r="C112" s="18" t="s">
        <v>124</v>
      </c>
      <c r="D112" s="11" t="s">
        <v>94</v>
      </c>
      <c r="E112" s="11">
        <v>7</v>
      </c>
      <c r="F112" s="72"/>
      <c r="G112" s="44"/>
      <c r="H112" s="44"/>
      <c r="I112" s="44"/>
      <c r="J112" s="50">
        <f>F113-H111</f>
        <v>7000</v>
      </c>
    </row>
    <row r="113" spans="1:10" ht="12.75">
      <c r="A113" s="31"/>
      <c r="B113" s="8" t="s">
        <v>52</v>
      </c>
      <c r="C113" s="19"/>
      <c r="D113" s="11"/>
      <c r="E113" s="11"/>
      <c r="F113" s="49">
        <v>13528</v>
      </c>
      <c r="G113" s="44"/>
      <c r="H113" s="44"/>
      <c r="I113" s="44"/>
      <c r="J113" s="50"/>
    </row>
    <row r="114" spans="1:10" ht="12.75">
      <c r="A114" s="31"/>
      <c r="B114" s="85" t="s">
        <v>53</v>
      </c>
      <c r="C114" s="85"/>
      <c r="D114" s="11" t="s">
        <v>18</v>
      </c>
      <c r="E114" s="16"/>
      <c r="F114" s="44">
        <f>F110-F113</f>
        <v>3382</v>
      </c>
      <c r="G114" s="44">
        <f>F114/4</f>
        <v>845.5</v>
      </c>
      <c r="H114" s="44">
        <f>F114/4</f>
        <v>845.5</v>
      </c>
      <c r="I114" s="44">
        <f>F114/4</f>
        <v>845.5</v>
      </c>
      <c r="J114" s="50">
        <f>F114/4</f>
        <v>845.5</v>
      </c>
    </row>
    <row r="115" spans="1:10" ht="12.75">
      <c r="A115" s="31"/>
      <c r="B115" s="14" t="s">
        <v>13</v>
      </c>
      <c r="C115" s="15"/>
      <c r="D115" s="16"/>
      <c r="E115" s="16"/>
      <c r="F115" s="44">
        <f>F113+F114</f>
        <v>16910</v>
      </c>
      <c r="G115" s="44">
        <f>SUM(G110:G114)</f>
        <v>4227.5</v>
      </c>
      <c r="H115" s="44">
        <f>SUM(H110:H114)</f>
        <v>10755.5</v>
      </c>
      <c r="I115" s="44">
        <f>SUM(I110:I114)</f>
        <v>4227.5</v>
      </c>
      <c r="J115" s="50">
        <f>SUM(J110:J114)</f>
        <v>11227.5</v>
      </c>
    </row>
    <row r="116" spans="1:10" ht="14.25">
      <c r="A116" s="32">
        <v>18</v>
      </c>
      <c r="B116" s="35" t="s">
        <v>26</v>
      </c>
      <c r="C116" s="18" t="s">
        <v>78</v>
      </c>
      <c r="D116" s="11"/>
      <c r="E116" s="11"/>
      <c r="F116" s="53">
        <v>28752</v>
      </c>
      <c r="G116" s="44">
        <f>F118/4</f>
        <v>5750.4</v>
      </c>
      <c r="H116" s="44">
        <f>F118/4</f>
        <v>5750.4</v>
      </c>
      <c r="I116" s="44">
        <f>F118/4</f>
        <v>5750.4</v>
      </c>
      <c r="J116" s="50">
        <f>F118/4</f>
        <v>5750.4</v>
      </c>
    </row>
    <row r="117" spans="1:10" ht="14.25">
      <c r="A117" s="32"/>
      <c r="B117" s="35"/>
      <c r="C117" s="18" t="s">
        <v>125</v>
      </c>
      <c r="D117" s="11" t="s">
        <v>94</v>
      </c>
      <c r="E117" s="11">
        <v>6</v>
      </c>
      <c r="F117" s="72"/>
      <c r="G117" s="44"/>
      <c r="H117" s="44"/>
      <c r="I117" s="44"/>
      <c r="J117" s="50">
        <v>23001.6</v>
      </c>
    </row>
    <row r="118" spans="1:10" ht="12.75">
      <c r="A118" s="31"/>
      <c r="B118" s="8" t="s">
        <v>52</v>
      </c>
      <c r="C118" s="19"/>
      <c r="D118" s="11"/>
      <c r="E118" s="11"/>
      <c r="F118" s="49">
        <v>23001.6</v>
      </c>
      <c r="G118" s="44"/>
      <c r="H118" s="44"/>
      <c r="I118" s="44"/>
      <c r="J118" s="50"/>
    </row>
    <row r="119" spans="1:10" ht="12.75">
      <c r="A119" s="31"/>
      <c r="B119" s="85" t="s">
        <v>53</v>
      </c>
      <c r="C119" s="85"/>
      <c r="D119" s="11" t="s">
        <v>18</v>
      </c>
      <c r="E119" s="11"/>
      <c r="F119" s="44">
        <f>F116-F118</f>
        <v>5750.4000000000015</v>
      </c>
      <c r="G119" s="44">
        <f>F119/4</f>
        <v>1437.6000000000004</v>
      </c>
      <c r="H119" s="44">
        <f>F119/4</f>
        <v>1437.6000000000004</v>
      </c>
      <c r="I119" s="44">
        <f>F119/4</f>
        <v>1437.6000000000004</v>
      </c>
      <c r="J119" s="50">
        <f>F119/4</f>
        <v>1437.6000000000004</v>
      </c>
    </row>
    <row r="120" spans="1:10" ht="12.75">
      <c r="A120" s="31"/>
      <c r="B120" s="14" t="s">
        <v>13</v>
      </c>
      <c r="C120" s="15"/>
      <c r="D120" s="16"/>
      <c r="E120" s="16"/>
      <c r="F120" s="44">
        <f>F118+F119</f>
        <v>28752</v>
      </c>
      <c r="G120" s="44">
        <f>SUM(G116:G119)</f>
        <v>7188</v>
      </c>
      <c r="H120" s="44">
        <f>SUM(H116:H119)</f>
        <v>7188</v>
      </c>
      <c r="I120" s="44">
        <f>SUM(I116:I119)</f>
        <v>7188</v>
      </c>
      <c r="J120" s="50">
        <f>SUM(J116:J119)</f>
        <v>30189.6</v>
      </c>
    </row>
    <row r="121" spans="1:10" ht="39" customHeight="1">
      <c r="A121" s="32">
        <v>19</v>
      </c>
      <c r="B121" s="35" t="s">
        <v>27</v>
      </c>
      <c r="C121" s="18" t="s">
        <v>78</v>
      </c>
      <c r="D121" s="11"/>
      <c r="E121" s="11"/>
      <c r="F121" s="53">
        <v>19582</v>
      </c>
      <c r="G121" s="44">
        <f>F124/4</f>
        <v>3916.4</v>
      </c>
      <c r="H121" s="44">
        <f>F124/4</f>
        <v>3916.4</v>
      </c>
      <c r="I121" s="44">
        <f>F124/4</f>
        <v>3916.4</v>
      </c>
      <c r="J121" s="50">
        <f>F124/4</f>
        <v>3916.4</v>
      </c>
    </row>
    <row r="122" spans="1:10" ht="14.25">
      <c r="A122" s="32"/>
      <c r="B122" s="35"/>
      <c r="C122" s="18" t="s">
        <v>104</v>
      </c>
      <c r="D122" s="11" t="s">
        <v>94</v>
      </c>
      <c r="E122" s="11">
        <v>58</v>
      </c>
      <c r="F122" s="44"/>
      <c r="G122" s="44"/>
      <c r="H122" s="44"/>
      <c r="I122" s="44"/>
      <c r="J122" s="50">
        <v>10780</v>
      </c>
    </row>
    <row r="123" spans="1:10" ht="14.25">
      <c r="A123" s="32"/>
      <c r="B123" s="35"/>
      <c r="C123" s="18" t="s">
        <v>106</v>
      </c>
      <c r="D123" s="11" t="s">
        <v>94</v>
      </c>
      <c r="E123" s="11">
        <v>3</v>
      </c>
      <c r="F123" s="44"/>
      <c r="G123" s="44"/>
      <c r="H123" s="44">
        <f>F124-J122</f>
        <v>4885.6</v>
      </c>
      <c r="I123" s="44"/>
      <c r="J123" s="50"/>
    </row>
    <row r="124" spans="1:10" ht="12.75">
      <c r="A124" s="31"/>
      <c r="B124" s="8" t="s">
        <v>52</v>
      </c>
      <c r="C124" s="19"/>
      <c r="D124" s="11"/>
      <c r="E124" s="11"/>
      <c r="F124" s="49">
        <v>15665.6</v>
      </c>
      <c r="G124" s="44"/>
      <c r="H124" s="44"/>
      <c r="I124" s="44"/>
      <c r="J124" s="50"/>
    </row>
    <row r="125" spans="1:10" ht="12.75">
      <c r="A125" s="31"/>
      <c r="B125" s="85" t="s">
        <v>53</v>
      </c>
      <c r="C125" s="85"/>
      <c r="D125" s="11" t="s">
        <v>18</v>
      </c>
      <c r="E125" s="11"/>
      <c r="F125" s="44">
        <f>F121-F124</f>
        <v>3916.3999999999996</v>
      </c>
      <c r="G125" s="44">
        <f>F125/4</f>
        <v>979.0999999999999</v>
      </c>
      <c r="H125" s="44">
        <f>F125/4</f>
        <v>979.0999999999999</v>
      </c>
      <c r="I125" s="44">
        <f>F125/4</f>
        <v>979.0999999999999</v>
      </c>
      <c r="J125" s="50">
        <f>F125/4</f>
        <v>979.0999999999999</v>
      </c>
    </row>
    <row r="126" spans="1:10" ht="12.75">
      <c r="A126" s="39"/>
      <c r="B126" s="14" t="s">
        <v>13</v>
      </c>
      <c r="C126" s="15"/>
      <c r="D126" s="16"/>
      <c r="E126" s="16"/>
      <c r="F126" s="44">
        <f>F124+F125</f>
        <v>19582</v>
      </c>
      <c r="G126" s="54">
        <f>SUM(G121:G125)</f>
        <v>4895.5</v>
      </c>
      <c r="H126" s="54">
        <f>SUM(H121:H125)</f>
        <v>9781.1</v>
      </c>
      <c r="I126" s="54">
        <f>SUM(I121:I125)</f>
        <v>4895.5</v>
      </c>
      <c r="J126" s="60">
        <f>SUM(J121:J125)</f>
        <v>15675.5</v>
      </c>
    </row>
    <row r="127" spans="1:10" ht="14.25" customHeight="1">
      <c r="A127" s="32">
        <v>20</v>
      </c>
      <c r="B127" s="35" t="s">
        <v>28</v>
      </c>
      <c r="C127" s="42" t="s">
        <v>81</v>
      </c>
      <c r="D127" s="42"/>
      <c r="E127" s="42"/>
      <c r="F127" s="64">
        <v>-15962</v>
      </c>
      <c r="G127" s="44"/>
      <c r="H127" s="44"/>
      <c r="I127" s="44"/>
      <c r="J127" s="50"/>
    </row>
    <row r="128" spans="1:10" ht="12.75">
      <c r="A128" s="31"/>
      <c r="B128" s="8" t="s">
        <v>52</v>
      </c>
      <c r="C128" s="19"/>
      <c r="D128" s="11"/>
      <c r="E128" s="11"/>
      <c r="F128" s="54"/>
      <c r="G128" s="44"/>
      <c r="H128" s="54"/>
      <c r="I128" s="54"/>
      <c r="J128" s="50"/>
    </row>
    <row r="129" spans="1:10" ht="12.75">
      <c r="A129" s="31"/>
      <c r="B129" s="85" t="s">
        <v>53</v>
      </c>
      <c r="C129" s="85"/>
      <c r="D129" s="11" t="s">
        <v>18</v>
      </c>
      <c r="E129" s="11"/>
      <c r="F129" s="44"/>
      <c r="G129" s="44"/>
      <c r="H129" s="44"/>
      <c r="I129" s="44"/>
      <c r="J129" s="50"/>
    </row>
    <row r="130" spans="1:10" ht="12.75">
      <c r="A130" s="39"/>
      <c r="B130" s="14" t="s">
        <v>13</v>
      </c>
      <c r="C130" s="15"/>
      <c r="D130" s="16"/>
      <c r="E130" s="16"/>
      <c r="F130" s="13"/>
      <c r="G130" s="13"/>
      <c r="H130" s="13"/>
      <c r="I130" s="13"/>
      <c r="J130" s="33"/>
    </row>
    <row r="131" spans="1:10" ht="14.25">
      <c r="A131" s="40">
        <v>21</v>
      </c>
      <c r="B131" s="35" t="s">
        <v>29</v>
      </c>
      <c r="C131" s="19" t="s">
        <v>81</v>
      </c>
      <c r="D131" s="11"/>
      <c r="E131" s="11"/>
      <c r="F131" s="53">
        <v>25000</v>
      </c>
      <c r="G131" s="44">
        <f>F133/4</f>
        <v>5000</v>
      </c>
      <c r="H131" s="44">
        <f>F133/4</f>
        <v>5000</v>
      </c>
      <c r="I131" s="44">
        <f>F133/4</f>
        <v>5000</v>
      </c>
      <c r="J131" s="50">
        <f>F133/4</f>
        <v>5000</v>
      </c>
    </row>
    <row r="132" spans="1:10" ht="14.25">
      <c r="A132" s="40"/>
      <c r="B132" s="35"/>
      <c r="C132" s="19" t="s">
        <v>111</v>
      </c>
      <c r="D132" s="11" t="s">
        <v>94</v>
      </c>
      <c r="E132" s="11">
        <v>15</v>
      </c>
      <c r="F132" s="72"/>
      <c r="G132" s="44"/>
      <c r="H132" s="44"/>
      <c r="I132" s="44">
        <v>20000</v>
      </c>
      <c r="J132" s="50"/>
    </row>
    <row r="133" spans="1:10" ht="12.75">
      <c r="A133" s="31"/>
      <c r="B133" s="8" t="s">
        <v>52</v>
      </c>
      <c r="C133" s="19"/>
      <c r="D133" s="11"/>
      <c r="E133" s="11"/>
      <c r="F133" s="49">
        <v>20000</v>
      </c>
      <c r="G133" s="44"/>
      <c r="H133" s="44"/>
      <c r="I133" s="54"/>
      <c r="J133" s="60"/>
    </row>
    <row r="134" spans="1:10" ht="12.75">
      <c r="A134" s="31"/>
      <c r="B134" s="85" t="s">
        <v>53</v>
      </c>
      <c r="C134" s="85"/>
      <c r="D134" s="11" t="s">
        <v>18</v>
      </c>
      <c r="E134" s="11"/>
      <c r="F134" s="44">
        <f>F131-F133</f>
        <v>5000</v>
      </c>
      <c r="G134" s="44">
        <f>F134/4</f>
        <v>1250</v>
      </c>
      <c r="H134" s="44">
        <f>F134/4</f>
        <v>1250</v>
      </c>
      <c r="I134" s="44">
        <f>F134/4</f>
        <v>1250</v>
      </c>
      <c r="J134" s="50">
        <f>F134/4</f>
        <v>1250</v>
      </c>
    </row>
    <row r="135" spans="1:10" ht="12.75">
      <c r="A135" s="39"/>
      <c r="B135" s="14" t="s">
        <v>13</v>
      </c>
      <c r="C135" s="15"/>
      <c r="D135" s="16"/>
      <c r="E135" s="16"/>
      <c r="F135" s="44">
        <f>F134+F133</f>
        <v>25000</v>
      </c>
      <c r="G135" s="54">
        <f>SUM(G131:G134)</f>
        <v>6250</v>
      </c>
      <c r="H135" s="54">
        <f>SUM(H131:H134)</f>
        <v>6250</v>
      </c>
      <c r="I135" s="54">
        <f>SUM(I131:I134)</f>
        <v>26250</v>
      </c>
      <c r="J135" s="60">
        <f>SUM(J131:J134)</f>
        <v>6250</v>
      </c>
    </row>
    <row r="136" spans="1:10" ht="14.25">
      <c r="A136" s="105">
        <v>22</v>
      </c>
      <c r="B136" s="35" t="s">
        <v>30</v>
      </c>
      <c r="C136" s="43" t="s">
        <v>78</v>
      </c>
      <c r="D136" s="42"/>
      <c r="E136" s="42"/>
      <c r="F136" s="53">
        <v>1556</v>
      </c>
      <c r="G136" s="44">
        <f>F138/4</f>
        <v>311.2</v>
      </c>
      <c r="H136" s="44">
        <f>F138/4</f>
        <v>311.2</v>
      </c>
      <c r="I136" s="44">
        <f>F138/4</f>
        <v>311.2</v>
      </c>
      <c r="J136" s="50">
        <f>F138/4</f>
        <v>311.2</v>
      </c>
    </row>
    <row r="137" spans="1:10" ht="14.25">
      <c r="A137" s="105"/>
      <c r="B137" s="35"/>
      <c r="C137" s="43" t="s">
        <v>98</v>
      </c>
      <c r="D137" s="42" t="s">
        <v>94</v>
      </c>
      <c r="E137" s="42">
        <v>2</v>
      </c>
      <c r="F137" s="44"/>
      <c r="G137" s="44"/>
      <c r="H137" s="44"/>
      <c r="I137" s="44">
        <v>1244.8</v>
      </c>
      <c r="J137" s="50"/>
    </row>
    <row r="138" spans="1:10" ht="12.75">
      <c r="A138" s="39"/>
      <c r="B138" s="8" t="s">
        <v>52</v>
      </c>
      <c r="C138" s="19"/>
      <c r="D138" s="16"/>
      <c r="E138" s="16"/>
      <c r="F138" s="49">
        <v>1244.8</v>
      </c>
      <c r="G138" s="44"/>
      <c r="H138" s="44"/>
      <c r="I138" s="44"/>
      <c r="J138" s="50"/>
    </row>
    <row r="139" spans="1:10" ht="12.75">
      <c r="A139" s="39"/>
      <c r="B139" s="85" t="s">
        <v>53</v>
      </c>
      <c r="C139" s="85"/>
      <c r="D139" s="11" t="s">
        <v>18</v>
      </c>
      <c r="E139" s="16"/>
      <c r="F139" s="44">
        <f>F136-F138</f>
        <v>311.20000000000005</v>
      </c>
      <c r="G139" s="44">
        <f>F139/4</f>
        <v>77.80000000000001</v>
      </c>
      <c r="H139" s="44">
        <f>F139/4</f>
        <v>77.80000000000001</v>
      </c>
      <c r="I139" s="44">
        <f>F139/4</f>
        <v>77.80000000000001</v>
      </c>
      <c r="J139" s="50">
        <f>F139/4</f>
        <v>77.80000000000001</v>
      </c>
    </row>
    <row r="140" spans="1:10" ht="12.75">
      <c r="A140" s="39"/>
      <c r="B140" s="14" t="s">
        <v>13</v>
      </c>
      <c r="C140" s="15"/>
      <c r="D140" s="16"/>
      <c r="E140" s="16"/>
      <c r="F140" s="44">
        <f>F139+F138</f>
        <v>1556</v>
      </c>
      <c r="G140" s="54">
        <f>SUM(G136:G139)</f>
        <v>389</v>
      </c>
      <c r="H140" s="54">
        <f>SUM(H136:H139)</f>
        <v>389</v>
      </c>
      <c r="I140" s="54">
        <f>SUM(I136:I139)</f>
        <v>1633.8</v>
      </c>
      <c r="J140" s="60">
        <f>SUM(J136:J139)</f>
        <v>389</v>
      </c>
    </row>
    <row r="141" spans="1:10" ht="25.5" customHeight="1">
      <c r="A141" s="105">
        <v>23</v>
      </c>
      <c r="B141" s="102" t="s">
        <v>31</v>
      </c>
      <c r="C141" s="43" t="s">
        <v>81</v>
      </c>
      <c r="D141" s="42"/>
      <c r="E141" s="42"/>
      <c r="F141" s="53">
        <v>27933</v>
      </c>
      <c r="G141" s="44">
        <f>F143/4</f>
        <v>5586.6</v>
      </c>
      <c r="H141" s="44">
        <f>F143/4</f>
        <v>5586.6</v>
      </c>
      <c r="I141" s="44">
        <f>F143/4</f>
        <v>5586.6</v>
      </c>
      <c r="J141" s="50">
        <f>F143/4</f>
        <v>5586.6</v>
      </c>
    </row>
    <row r="142" spans="1:10" ht="14.25" customHeight="1">
      <c r="A142" s="105"/>
      <c r="B142" s="102"/>
      <c r="C142" s="43" t="s">
        <v>111</v>
      </c>
      <c r="D142" s="42" t="s">
        <v>94</v>
      </c>
      <c r="E142" s="42">
        <v>17</v>
      </c>
      <c r="F142" s="44"/>
      <c r="G142" s="44"/>
      <c r="H142" s="44"/>
      <c r="I142" s="44">
        <v>22346.4</v>
      </c>
      <c r="J142" s="50"/>
    </row>
    <row r="143" spans="1:10" ht="12.75">
      <c r="A143" s="31"/>
      <c r="B143" s="8" t="s">
        <v>52</v>
      </c>
      <c r="C143" s="19"/>
      <c r="D143" s="11"/>
      <c r="E143" s="11"/>
      <c r="F143" s="49">
        <v>22346.4</v>
      </c>
      <c r="G143" s="44"/>
      <c r="H143" s="44"/>
      <c r="I143" s="44"/>
      <c r="J143" s="50"/>
    </row>
    <row r="144" spans="1:10" ht="12.75">
      <c r="A144" s="31"/>
      <c r="B144" s="85" t="s">
        <v>53</v>
      </c>
      <c r="C144" s="85"/>
      <c r="D144" s="11" t="s">
        <v>18</v>
      </c>
      <c r="E144" s="11"/>
      <c r="F144" s="44">
        <f>F141-F143</f>
        <v>5586.5999999999985</v>
      </c>
      <c r="G144" s="44">
        <f>F144/4</f>
        <v>1396.6499999999996</v>
      </c>
      <c r="H144" s="44">
        <f>F144/4</f>
        <v>1396.6499999999996</v>
      </c>
      <c r="I144" s="44">
        <f>F144/4</f>
        <v>1396.6499999999996</v>
      </c>
      <c r="J144" s="50">
        <f>F144/4</f>
        <v>1396.6499999999996</v>
      </c>
    </row>
    <row r="145" spans="1:10" ht="12.75">
      <c r="A145" s="39"/>
      <c r="B145" s="14" t="s">
        <v>13</v>
      </c>
      <c r="C145" s="15"/>
      <c r="D145" s="16"/>
      <c r="E145" s="16"/>
      <c r="F145" s="44">
        <f>F144+F143</f>
        <v>27933</v>
      </c>
      <c r="G145" s="44">
        <f>SUM(G141:G144)</f>
        <v>6983.25</v>
      </c>
      <c r="H145" s="44">
        <f>SUM(H141:H144)</f>
        <v>6983.25</v>
      </c>
      <c r="I145" s="44">
        <f>SUM(I141:I144)</f>
        <v>29329.65</v>
      </c>
      <c r="J145" s="50">
        <f>SUM(J141:J144)</f>
        <v>6983.25</v>
      </c>
    </row>
    <row r="146" spans="1:10" ht="14.25">
      <c r="A146" s="93">
        <v>24</v>
      </c>
      <c r="B146" s="35" t="s">
        <v>32</v>
      </c>
      <c r="C146" s="19" t="s">
        <v>78</v>
      </c>
      <c r="D146" s="11"/>
      <c r="E146" s="11"/>
      <c r="F146" s="53">
        <v>1369.82</v>
      </c>
      <c r="G146" s="44">
        <f>F148/4</f>
        <v>273.965</v>
      </c>
      <c r="H146" s="44">
        <f>F148/4</f>
        <v>273.965</v>
      </c>
      <c r="I146" s="44">
        <f>F148/4</f>
        <v>273.965</v>
      </c>
      <c r="J146" s="50">
        <f>F148/4</f>
        <v>273.965</v>
      </c>
    </row>
    <row r="147" spans="1:10" ht="14.25">
      <c r="A147" s="40"/>
      <c r="B147" s="35"/>
      <c r="C147" s="19" t="s">
        <v>111</v>
      </c>
      <c r="D147" s="11" t="s">
        <v>94</v>
      </c>
      <c r="E147" s="11">
        <v>1</v>
      </c>
      <c r="F147" s="72"/>
      <c r="G147" s="44"/>
      <c r="H147" s="44"/>
      <c r="I147" s="44">
        <v>1095.86</v>
      </c>
      <c r="J147" s="50"/>
    </row>
    <row r="148" spans="1:10" ht="12.75">
      <c r="A148" s="31"/>
      <c r="B148" s="8" t="s">
        <v>52</v>
      </c>
      <c r="C148" s="19"/>
      <c r="D148" s="11"/>
      <c r="E148" s="11"/>
      <c r="F148" s="49">
        <v>1095.86</v>
      </c>
      <c r="G148" s="44"/>
      <c r="H148" s="44"/>
      <c r="I148" s="44"/>
      <c r="J148" s="50"/>
    </row>
    <row r="149" spans="1:10" ht="12.75">
      <c r="A149" s="31"/>
      <c r="B149" s="85" t="s">
        <v>53</v>
      </c>
      <c r="C149" s="85"/>
      <c r="D149" s="11" t="s">
        <v>18</v>
      </c>
      <c r="E149" s="11"/>
      <c r="F149" s="44">
        <v>273.96</v>
      </c>
      <c r="G149" s="44">
        <f>F149/4</f>
        <v>68.49</v>
      </c>
      <c r="H149" s="44">
        <f>F149/4</f>
        <v>68.49</v>
      </c>
      <c r="I149" s="44">
        <f>F149/4</f>
        <v>68.49</v>
      </c>
      <c r="J149" s="50">
        <f>F149/4</f>
        <v>68.49</v>
      </c>
    </row>
    <row r="150" spans="1:10" ht="12.75">
      <c r="A150" s="39"/>
      <c r="B150" s="14" t="s">
        <v>13</v>
      </c>
      <c r="C150" s="10"/>
      <c r="D150" s="11"/>
      <c r="E150" s="11"/>
      <c r="F150" s="44">
        <f>F149+F148</f>
        <v>1369.82</v>
      </c>
      <c r="G150" s="44">
        <f>SUM(G146:G149)</f>
        <v>342.455</v>
      </c>
      <c r="H150" s="44">
        <f>SUM(H146:H149)</f>
        <v>342.455</v>
      </c>
      <c r="I150" s="44">
        <f>SUM(I146:I149)</f>
        <v>1438.3149999999998</v>
      </c>
      <c r="J150" s="50">
        <f>SUM(J146:J149)</f>
        <v>342.455</v>
      </c>
    </row>
    <row r="151" spans="1:10" ht="14.25">
      <c r="A151" s="40">
        <v>25</v>
      </c>
      <c r="B151" s="35" t="s">
        <v>63</v>
      </c>
      <c r="C151" s="7" t="s">
        <v>81</v>
      </c>
      <c r="D151" s="11"/>
      <c r="E151" s="11"/>
      <c r="F151" s="64">
        <v>-14298</v>
      </c>
      <c r="G151" s="54"/>
      <c r="H151" s="54"/>
      <c r="I151" s="54"/>
      <c r="J151" s="50"/>
    </row>
    <row r="152" spans="1:10" ht="12.75">
      <c r="A152" s="39"/>
      <c r="B152" s="8" t="s">
        <v>52</v>
      </c>
      <c r="C152" s="19"/>
      <c r="D152" s="11"/>
      <c r="E152" s="11"/>
      <c r="F152" s="54"/>
      <c r="G152" s="54"/>
      <c r="H152" s="54"/>
      <c r="I152" s="54"/>
      <c r="J152" s="60"/>
    </row>
    <row r="153" spans="1:10" ht="12.75">
      <c r="A153" s="39"/>
      <c r="B153" s="85" t="s">
        <v>53</v>
      </c>
      <c r="C153" s="85"/>
      <c r="D153" s="11"/>
      <c r="E153" s="11"/>
      <c r="F153" s="44"/>
      <c r="G153" s="44"/>
      <c r="H153" s="44"/>
      <c r="I153" s="44"/>
      <c r="J153" s="50"/>
    </row>
    <row r="154" spans="1:10" ht="12.75">
      <c r="A154" s="39"/>
      <c r="B154" s="14" t="s">
        <v>13</v>
      </c>
      <c r="C154" s="10"/>
      <c r="D154" s="11"/>
      <c r="E154" s="11"/>
      <c r="F154" s="54"/>
      <c r="G154" s="54"/>
      <c r="H154" s="54"/>
      <c r="I154" s="54"/>
      <c r="J154" s="60"/>
    </row>
    <row r="155" spans="1:10" ht="14.25">
      <c r="A155" s="40">
        <v>26</v>
      </c>
      <c r="B155" s="35" t="s">
        <v>33</v>
      </c>
      <c r="C155" s="7" t="s">
        <v>78</v>
      </c>
      <c r="D155" s="11"/>
      <c r="E155" s="11"/>
      <c r="F155" s="53">
        <v>19013</v>
      </c>
      <c r="G155" s="62">
        <f>F157/4</f>
        <v>3802.6</v>
      </c>
      <c r="H155" s="62">
        <f>F157/4</f>
        <v>3802.6</v>
      </c>
      <c r="I155" s="62">
        <f>F157/4</f>
        <v>3802.6</v>
      </c>
      <c r="J155" s="63">
        <f>F157/4</f>
        <v>3802.6</v>
      </c>
    </row>
    <row r="156" spans="1:10" ht="14.25">
      <c r="A156" s="40"/>
      <c r="B156" s="35"/>
      <c r="C156" s="7" t="s">
        <v>106</v>
      </c>
      <c r="D156" s="11" t="s">
        <v>94</v>
      </c>
      <c r="E156" s="11">
        <v>6</v>
      </c>
      <c r="F156" s="72"/>
      <c r="G156" s="62"/>
      <c r="H156" s="62"/>
      <c r="I156" s="62"/>
      <c r="J156" s="63">
        <v>15210.4</v>
      </c>
    </row>
    <row r="157" spans="1:10" ht="12.75">
      <c r="A157" s="31"/>
      <c r="B157" s="8" t="s">
        <v>52</v>
      </c>
      <c r="C157" s="19"/>
      <c r="D157" s="11"/>
      <c r="E157" s="11"/>
      <c r="F157" s="49">
        <v>15210.4</v>
      </c>
      <c r="G157" s="62"/>
      <c r="H157" s="62"/>
      <c r="I157" s="62"/>
      <c r="J157" s="63"/>
    </row>
    <row r="158" spans="1:10" ht="12.75">
      <c r="A158" s="31"/>
      <c r="B158" s="85" t="s">
        <v>53</v>
      </c>
      <c r="C158" s="85"/>
      <c r="D158" s="11" t="s">
        <v>18</v>
      </c>
      <c r="E158" s="11"/>
      <c r="F158" s="62">
        <f>F155-F157</f>
        <v>3802.6000000000004</v>
      </c>
      <c r="G158" s="62">
        <f>F158/4</f>
        <v>950.6500000000001</v>
      </c>
      <c r="H158" s="62">
        <f>F158/4</f>
        <v>950.6500000000001</v>
      </c>
      <c r="I158" s="62">
        <f>F158/4</f>
        <v>950.6500000000001</v>
      </c>
      <c r="J158" s="63">
        <f>F158/4</f>
        <v>950.6500000000001</v>
      </c>
    </row>
    <row r="159" spans="1:10" ht="12.75">
      <c r="A159" s="39"/>
      <c r="B159" s="14" t="s">
        <v>13</v>
      </c>
      <c r="C159" s="10"/>
      <c r="D159" s="11"/>
      <c r="E159" s="11"/>
      <c r="F159" s="62">
        <f>F158+F157</f>
        <v>19013</v>
      </c>
      <c r="G159" s="62">
        <f>SUM(G155:G158)</f>
        <v>4753.25</v>
      </c>
      <c r="H159" s="62">
        <f>SUM(H155:H158)</f>
        <v>4753.25</v>
      </c>
      <c r="I159" s="62">
        <f>SUM(I155:I158)</f>
        <v>4753.25</v>
      </c>
      <c r="J159" s="63">
        <f>SUM(J155:J158)</f>
        <v>19963.65</v>
      </c>
    </row>
    <row r="160" spans="1:10" ht="14.25">
      <c r="A160" s="40">
        <v>27</v>
      </c>
      <c r="B160" s="35" t="s">
        <v>34</v>
      </c>
      <c r="C160" s="7" t="s">
        <v>78</v>
      </c>
      <c r="D160" s="11"/>
      <c r="E160" s="11"/>
      <c r="F160" s="53">
        <v>35833</v>
      </c>
      <c r="G160" s="44">
        <f>F163/4</f>
        <v>7166.6</v>
      </c>
      <c r="H160" s="44">
        <f>F163/4</f>
        <v>7166.6</v>
      </c>
      <c r="I160" s="44">
        <f>F163/4</f>
        <v>7166.6</v>
      </c>
      <c r="J160" s="50">
        <f>F163/4</f>
        <v>7166.6</v>
      </c>
    </row>
    <row r="161" spans="1:10" ht="14.25">
      <c r="A161" s="40"/>
      <c r="B161" s="35"/>
      <c r="C161" s="7" t="s">
        <v>105</v>
      </c>
      <c r="D161" s="11" t="s">
        <v>102</v>
      </c>
      <c r="E161" s="11">
        <v>1</v>
      </c>
      <c r="F161" s="72"/>
      <c r="G161" s="44"/>
      <c r="H161" s="44"/>
      <c r="I161" s="44">
        <v>21692</v>
      </c>
      <c r="J161" s="50"/>
    </row>
    <row r="162" spans="1:10" ht="14.25">
      <c r="A162" s="40"/>
      <c r="B162" s="35"/>
      <c r="C162" s="7" t="s">
        <v>106</v>
      </c>
      <c r="D162" s="11" t="s">
        <v>94</v>
      </c>
      <c r="E162" s="11">
        <v>4</v>
      </c>
      <c r="F162" s="72"/>
      <c r="G162" s="44"/>
      <c r="H162" s="44"/>
      <c r="I162" s="44"/>
      <c r="J162" s="50">
        <f>F163-I161</f>
        <v>6974.4000000000015</v>
      </c>
    </row>
    <row r="163" spans="1:10" ht="12.75">
      <c r="A163" s="31"/>
      <c r="B163" s="8" t="s">
        <v>52</v>
      </c>
      <c r="C163" s="19"/>
      <c r="D163" s="11"/>
      <c r="E163" s="11"/>
      <c r="F163" s="49">
        <v>28666.4</v>
      </c>
      <c r="G163" s="44"/>
      <c r="H163" s="44"/>
      <c r="I163" s="44"/>
      <c r="J163" s="50"/>
    </row>
    <row r="164" spans="1:10" ht="12.75">
      <c r="A164" s="31"/>
      <c r="B164" s="85" t="s">
        <v>53</v>
      </c>
      <c r="C164" s="85"/>
      <c r="D164" s="11" t="s">
        <v>18</v>
      </c>
      <c r="E164" s="11"/>
      <c r="F164" s="44">
        <f>F160-F163</f>
        <v>7166.5999999999985</v>
      </c>
      <c r="G164" s="44">
        <f>F164/4</f>
        <v>1791.6499999999996</v>
      </c>
      <c r="H164" s="44">
        <f>F164/4</f>
        <v>1791.6499999999996</v>
      </c>
      <c r="I164" s="44">
        <f>F164/4</f>
        <v>1791.6499999999996</v>
      </c>
      <c r="J164" s="50">
        <f>F164/4</f>
        <v>1791.6499999999996</v>
      </c>
    </row>
    <row r="165" spans="1:10" ht="12.75">
      <c r="A165" s="39"/>
      <c r="B165" s="14" t="s">
        <v>13</v>
      </c>
      <c r="C165" s="10"/>
      <c r="D165" s="11"/>
      <c r="E165" s="11"/>
      <c r="F165" s="44">
        <f>F164+F163</f>
        <v>35833</v>
      </c>
      <c r="G165" s="44">
        <f>SUM(G160:G164)</f>
        <v>8958.25</v>
      </c>
      <c r="H165" s="44">
        <f>SUM(H160:H164)</f>
        <v>8958.25</v>
      </c>
      <c r="I165" s="44">
        <f>SUM(I160:I164)</f>
        <v>30650.25</v>
      </c>
      <c r="J165" s="50">
        <f>SUM(J160:J164)</f>
        <v>15932.650000000001</v>
      </c>
    </row>
    <row r="166" spans="1:10" ht="14.25" customHeight="1">
      <c r="A166" s="40">
        <v>28</v>
      </c>
      <c r="B166" s="102" t="s">
        <v>35</v>
      </c>
      <c r="C166" s="7" t="s">
        <v>78</v>
      </c>
      <c r="D166" s="11"/>
      <c r="E166" s="11"/>
      <c r="F166" s="53">
        <v>27680</v>
      </c>
      <c r="G166" s="44">
        <f>F169/4</f>
        <v>5536</v>
      </c>
      <c r="H166" s="44">
        <f>F169/4</f>
        <v>5536</v>
      </c>
      <c r="I166" s="44">
        <f>F169/4</f>
        <v>5536</v>
      </c>
      <c r="J166" s="50">
        <f>F169/4</f>
        <v>5536</v>
      </c>
    </row>
    <row r="167" spans="1:10" ht="14.25" customHeight="1">
      <c r="A167" s="40"/>
      <c r="B167" s="102"/>
      <c r="C167" s="7" t="s">
        <v>98</v>
      </c>
      <c r="D167" s="11" t="s">
        <v>94</v>
      </c>
      <c r="E167" s="11">
        <v>10</v>
      </c>
      <c r="F167" s="72"/>
      <c r="G167" s="44"/>
      <c r="H167" s="44">
        <v>7850</v>
      </c>
      <c r="I167" s="44"/>
      <c r="J167" s="50"/>
    </row>
    <row r="168" spans="1:10" ht="14.25" customHeight="1">
      <c r="A168" s="40"/>
      <c r="B168" s="102"/>
      <c r="C168" s="7" t="s">
        <v>105</v>
      </c>
      <c r="D168" s="11" t="s">
        <v>102</v>
      </c>
      <c r="E168" s="11">
        <v>1</v>
      </c>
      <c r="F168" s="72"/>
      <c r="G168" s="44"/>
      <c r="H168" s="44"/>
      <c r="I168" s="44"/>
      <c r="J168" s="50">
        <f>F169-H167</f>
        <v>14294</v>
      </c>
    </row>
    <row r="169" spans="1:10" ht="12.75">
      <c r="A169" s="31"/>
      <c r="B169" s="8" t="s">
        <v>52</v>
      </c>
      <c r="C169" s="19"/>
      <c r="D169" s="11"/>
      <c r="E169" s="11"/>
      <c r="F169" s="49">
        <v>22144</v>
      </c>
      <c r="G169" s="44"/>
      <c r="H169" s="44"/>
      <c r="I169" s="44"/>
      <c r="J169" s="50"/>
    </row>
    <row r="170" spans="1:10" ht="12.75">
      <c r="A170" s="31"/>
      <c r="B170" s="85" t="s">
        <v>53</v>
      </c>
      <c r="C170" s="85"/>
      <c r="D170" s="11" t="s">
        <v>18</v>
      </c>
      <c r="E170" s="11"/>
      <c r="F170" s="44">
        <f>F166-F169</f>
        <v>5536</v>
      </c>
      <c r="G170" s="44">
        <f>F170/4</f>
        <v>1384</v>
      </c>
      <c r="H170" s="44">
        <f>F170/4</f>
        <v>1384</v>
      </c>
      <c r="I170" s="44">
        <f>F170/4</f>
        <v>1384</v>
      </c>
      <c r="J170" s="50">
        <f>F170/4</f>
        <v>1384</v>
      </c>
    </row>
    <row r="171" spans="1:10" ht="12.75">
      <c r="A171" s="39"/>
      <c r="B171" s="14" t="s">
        <v>13</v>
      </c>
      <c r="C171" s="10"/>
      <c r="D171" s="11"/>
      <c r="E171" s="11"/>
      <c r="F171" s="44">
        <f>F169+F170</f>
        <v>27680</v>
      </c>
      <c r="G171" s="44">
        <f>SUM(G166:G170)</f>
        <v>6920</v>
      </c>
      <c r="H171" s="44">
        <f>SUM(H166:H170)</f>
        <v>14770</v>
      </c>
      <c r="I171" s="44">
        <f>SUM(I166:I170)</f>
        <v>6920</v>
      </c>
      <c r="J171" s="50">
        <f>SUM(J166:J170)</f>
        <v>21214</v>
      </c>
    </row>
    <row r="172" spans="1:10" ht="14.25" customHeight="1">
      <c r="A172" s="32">
        <v>29</v>
      </c>
      <c r="B172" s="102" t="s">
        <v>36</v>
      </c>
      <c r="C172" s="10" t="s">
        <v>78</v>
      </c>
      <c r="D172" s="11"/>
      <c r="E172" s="11"/>
      <c r="F172" s="53">
        <v>33080</v>
      </c>
      <c r="G172" s="44">
        <f>F174/4</f>
        <v>6616</v>
      </c>
      <c r="H172" s="44">
        <f>F174/4</f>
        <v>6616</v>
      </c>
      <c r="I172" s="44">
        <f>F174/4</f>
        <v>6616</v>
      </c>
      <c r="J172" s="50">
        <f>F174/4</f>
        <v>6616</v>
      </c>
    </row>
    <row r="173" spans="1:10" ht="14.25" customHeight="1">
      <c r="A173" s="32"/>
      <c r="B173" s="102"/>
      <c r="C173" s="10" t="s">
        <v>98</v>
      </c>
      <c r="D173" s="11" t="s">
        <v>94</v>
      </c>
      <c r="E173" s="11">
        <v>34</v>
      </c>
      <c r="F173" s="72"/>
      <c r="G173" s="44"/>
      <c r="H173" s="44"/>
      <c r="I173" s="44">
        <v>26464</v>
      </c>
      <c r="J173" s="50"/>
    </row>
    <row r="174" spans="1:10" ht="12.75">
      <c r="A174" s="31"/>
      <c r="B174" s="8" t="s">
        <v>52</v>
      </c>
      <c r="C174" s="19"/>
      <c r="D174" s="11"/>
      <c r="E174" s="11"/>
      <c r="F174" s="49">
        <v>26464</v>
      </c>
      <c r="G174" s="44"/>
      <c r="H174" s="44"/>
      <c r="I174" s="44"/>
      <c r="J174" s="50"/>
    </row>
    <row r="175" spans="1:10" ht="12.75">
      <c r="A175" s="31"/>
      <c r="B175" s="85" t="s">
        <v>53</v>
      </c>
      <c r="C175" s="85"/>
      <c r="D175" s="11" t="s">
        <v>18</v>
      </c>
      <c r="E175" s="11"/>
      <c r="F175" s="44">
        <f>F172-F174</f>
        <v>6616</v>
      </c>
      <c r="G175" s="44">
        <f>F175/4</f>
        <v>1654</v>
      </c>
      <c r="H175" s="44">
        <f>F175/4</f>
        <v>1654</v>
      </c>
      <c r="I175" s="44">
        <f>F175/4</f>
        <v>1654</v>
      </c>
      <c r="J175" s="50">
        <f>F175/4</f>
        <v>1654</v>
      </c>
    </row>
    <row r="176" spans="1:10" ht="12.75">
      <c r="A176" s="39"/>
      <c r="B176" s="14" t="s">
        <v>13</v>
      </c>
      <c r="C176" s="10"/>
      <c r="D176" s="11"/>
      <c r="E176" s="11"/>
      <c r="F176" s="44">
        <f>F174+F175</f>
        <v>33080</v>
      </c>
      <c r="G176" s="44">
        <f>SUM(G172:G175)</f>
        <v>8270</v>
      </c>
      <c r="H176" s="44">
        <f>SUM(H172:H175)</f>
        <v>8270</v>
      </c>
      <c r="I176" s="44">
        <f>SUM(I172:I175)</f>
        <v>34734</v>
      </c>
      <c r="J176" s="50">
        <f>SUM(J172:J175)</f>
        <v>8270</v>
      </c>
    </row>
    <row r="177" spans="1:10" ht="12.75">
      <c r="A177" s="32">
        <v>30</v>
      </c>
      <c r="B177" s="102" t="s">
        <v>37</v>
      </c>
      <c r="C177" s="18" t="s">
        <v>78</v>
      </c>
      <c r="D177" s="11"/>
      <c r="E177" s="11"/>
      <c r="F177" s="53">
        <v>27397</v>
      </c>
      <c r="G177" s="44">
        <f>F179/4</f>
        <v>5479.4</v>
      </c>
      <c r="H177" s="44">
        <f>F179/4</f>
        <v>5479.4</v>
      </c>
      <c r="I177" s="44">
        <f>F179/4</f>
        <v>5479.4</v>
      </c>
      <c r="J177" s="50">
        <f>F179/4</f>
        <v>5479.4</v>
      </c>
    </row>
    <row r="178" spans="1:10" ht="12.75">
      <c r="A178" s="32"/>
      <c r="B178" s="102"/>
      <c r="C178" s="18" t="s">
        <v>105</v>
      </c>
      <c r="D178" s="11" t="s">
        <v>102</v>
      </c>
      <c r="E178" s="11">
        <v>1</v>
      </c>
      <c r="F178" s="44"/>
      <c r="G178" s="44"/>
      <c r="H178" s="44"/>
      <c r="I178" s="44"/>
      <c r="J178" s="50">
        <v>21917.6</v>
      </c>
    </row>
    <row r="179" spans="1:10" ht="12.75">
      <c r="A179" s="31"/>
      <c r="B179" s="8" t="s">
        <v>52</v>
      </c>
      <c r="C179" s="19"/>
      <c r="D179" s="11"/>
      <c r="E179" s="11"/>
      <c r="F179" s="44">
        <v>21917.6</v>
      </c>
      <c r="G179" s="44"/>
      <c r="H179" s="44"/>
      <c r="I179" s="44"/>
      <c r="J179" s="50"/>
    </row>
    <row r="180" spans="1:10" ht="12.75">
      <c r="A180" s="31"/>
      <c r="B180" s="85" t="s">
        <v>53</v>
      </c>
      <c r="C180" s="85"/>
      <c r="D180" s="11" t="s">
        <v>18</v>
      </c>
      <c r="E180" s="11"/>
      <c r="F180" s="44">
        <f>F177-F179</f>
        <v>5479.4000000000015</v>
      </c>
      <c r="G180" s="44">
        <f>F180/4</f>
        <v>1369.8500000000004</v>
      </c>
      <c r="H180" s="44">
        <f>F180/4</f>
        <v>1369.8500000000004</v>
      </c>
      <c r="I180" s="44">
        <f>F180/4</f>
        <v>1369.8500000000004</v>
      </c>
      <c r="J180" s="50">
        <f>F180/4</f>
        <v>1369.8500000000004</v>
      </c>
    </row>
    <row r="181" spans="1:10" ht="12.75">
      <c r="A181" s="39"/>
      <c r="B181" s="14" t="s">
        <v>13</v>
      </c>
      <c r="C181" s="15"/>
      <c r="D181" s="16"/>
      <c r="E181" s="16"/>
      <c r="F181" s="44">
        <f>F179+F180</f>
        <v>27397</v>
      </c>
      <c r="G181" s="44">
        <f>SUM(G177:G180)</f>
        <v>6849.25</v>
      </c>
      <c r="H181" s="44">
        <f>SUM(H177:H180)</f>
        <v>6849.25</v>
      </c>
      <c r="I181" s="44">
        <f>SUM(I177:I180)</f>
        <v>6849.25</v>
      </c>
      <c r="J181" s="50">
        <f>SUM(J177:J180)</f>
        <v>28766.85</v>
      </c>
    </row>
    <row r="182" spans="1:10" ht="14.25">
      <c r="A182" s="40">
        <v>31</v>
      </c>
      <c r="B182" s="35" t="s">
        <v>38</v>
      </c>
      <c r="C182" s="18" t="s">
        <v>78</v>
      </c>
      <c r="D182" s="11"/>
      <c r="E182" s="11"/>
      <c r="F182" s="53">
        <v>29519</v>
      </c>
      <c r="G182" s="44">
        <f>F184/4</f>
        <v>5903.8</v>
      </c>
      <c r="H182" s="44">
        <f>F184/4</f>
        <v>5903.8</v>
      </c>
      <c r="I182" s="44">
        <f>F184/4</f>
        <v>5903.8</v>
      </c>
      <c r="J182" s="50">
        <f>F184/4</f>
        <v>5903.8</v>
      </c>
    </row>
    <row r="183" spans="1:10" ht="14.25">
      <c r="A183" s="40"/>
      <c r="B183" s="35"/>
      <c r="C183" s="18" t="s">
        <v>126</v>
      </c>
      <c r="D183" s="11" t="s">
        <v>102</v>
      </c>
      <c r="E183" s="11">
        <v>1</v>
      </c>
      <c r="F183" s="72"/>
      <c r="G183" s="44"/>
      <c r="H183" s="44"/>
      <c r="I183" s="44"/>
      <c r="J183" s="50">
        <v>23615.2</v>
      </c>
    </row>
    <row r="184" spans="1:10" ht="12.75">
      <c r="A184" s="31"/>
      <c r="B184" s="8" t="s">
        <v>52</v>
      </c>
      <c r="C184" s="19"/>
      <c r="D184" s="11"/>
      <c r="E184" s="11"/>
      <c r="F184" s="49">
        <v>23615.2</v>
      </c>
      <c r="G184" s="44"/>
      <c r="H184" s="44"/>
      <c r="I184" s="44"/>
      <c r="J184" s="50"/>
    </row>
    <row r="185" spans="1:10" ht="12.75">
      <c r="A185" s="31"/>
      <c r="B185" s="85" t="s">
        <v>53</v>
      </c>
      <c r="C185" s="85"/>
      <c r="D185" s="11" t="s">
        <v>18</v>
      </c>
      <c r="E185" s="11"/>
      <c r="F185" s="44">
        <f>F182-F184</f>
        <v>5903.799999999999</v>
      </c>
      <c r="G185" s="44">
        <f>F185/4</f>
        <v>1475.9499999999998</v>
      </c>
      <c r="H185" s="44">
        <f>F185/4</f>
        <v>1475.9499999999998</v>
      </c>
      <c r="I185" s="44">
        <f>F185/4</f>
        <v>1475.9499999999998</v>
      </c>
      <c r="J185" s="50">
        <f>F185/4</f>
        <v>1475.9499999999998</v>
      </c>
    </row>
    <row r="186" spans="1:10" ht="12.75">
      <c r="A186" s="39"/>
      <c r="B186" s="14" t="s">
        <v>13</v>
      </c>
      <c r="C186" s="15"/>
      <c r="D186" s="16"/>
      <c r="E186" s="16"/>
      <c r="F186" s="44">
        <f>F184+F185</f>
        <v>29519</v>
      </c>
      <c r="G186" s="44">
        <f>SUM(G182:G185)</f>
        <v>7379.75</v>
      </c>
      <c r="H186" s="44">
        <f>SUM(H182:H185)</f>
        <v>7379.75</v>
      </c>
      <c r="I186" s="44">
        <f>SUM(I182:I185)</f>
        <v>7379.75</v>
      </c>
      <c r="J186" s="50">
        <f>SUM(J182:J185)</f>
        <v>30994.95</v>
      </c>
    </row>
    <row r="187" spans="1:10" ht="12.75">
      <c r="A187" s="105">
        <v>32</v>
      </c>
      <c r="B187" s="102" t="s">
        <v>39</v>
      </c>
      <c r="C187" s="18" t="s">
        <v>78</v>
      </c>
      <c r="D187" s="11"/>
      <c r="E187" s="11"/>
      <c r="F187" s="53">
        <v>29449</v>
      </c>
      <c r="G187" s="44">
        <f>F189/4</f>
        <v>5889.8</v>
      </c>
      <c r="H187" s="44">
        <f>F189/4</f>
        <v>5889.8</v>
      </c>
      <c r="I187" s="44">
        <f>F189/4</f>
        <v>5889.8</v>
      </c>
      <c r="J187" s="50">
        <f>F189/4</f>
        <v>5889.8</v>
      </c>
    </row>
    <row r="188" spans="1:10" ht="12.75">
      <c r="A188" s="105"/>
      <c r="B188" s="102"/>
      <c r="C188" s="19" t="s">
        <v>110</v>
      </c>
      <c r="D188" s="11" t="s">
        <v>102</v>
      </c>
      <c r="E188" s="11">
        <v>1</v>
      </c>
      <c r="F188" s="44"/>
      <c r="G188" s="44"/>
      <c r="H188" s="44"/>
      <c r="I188" s="44"/>
      <c r="J188" s="50">
        <v>23559.2</v>
      </c>
    </row>
    <row r="189" spans="1:10" ht="12.75">
      <c r="A189" s="31"/>
      <c r="B189" s="8" t="s">
        <v>52</v>
      </c>
      <c r="C189" s="19"/>
      <c r="D189" s="11"/>
      <c r="E189" s="11"/>
      <c r="F189" s="49">
        <v>23559.2</v>
      </c>
      <c r="G189" s="44"/>
      <c r="H189" s="44"/>
      <c r="I189" s="44"/>
      <c r="J189" s="50"/>
    </row>
    <row r="190" spans="1:10" ht="12.75">
      <c r="A190" s="31"/>
      <c r="B190" s="85" t="s">
        <v>53</v>
      </c>
      <c r="C190" s="85"/>
      <c r="D190" s="11" t="s">
        <v>18</v>
      </c>
      <c r="E190" s="11"/>
      <c r="F190" s="44">
        <f>F187-F189</f>
        <v>5889.799999999999</v>
      </c>
      <c r="G190" s="44">
        <f>F190/4</f>
        <v>1472.4499999999998</v>
      </c>
      <c r="H190" s="44">
        <f>F190/4</f>
        <v>1472.4499999999998</v>
      </c>
      <c r="I190" s="44">
        <f>F190/4</f>
        <v>1472.4499999999998</v>
      </c>
      <c r="J190" s="50">
        <f>F190/4</f>
        <v>1472.4499999999998</v>
      </c>
    </row>
    <row r="191" spans="1:10" ht="12.75">
      <c r="A191" s="39"/>
      <c r="B191" s="14" t="s">
        <v>13</v>
      </c>
      <c r="C191" s="15"/>
      <c r="D191" s="16"/>
      <c r="E191" s="16"/>
      <c r="F191" s="44">
        <f>F189+F190</f>
        <v>29449</v>
      </c>
      <c r="G191" s="44">
        <f>SUM(G187:G190)</f>
        <v>7362.25</v>
      </c>
      <c r="H191" s="44">
        <f>SUM(H187:H190)</f>
        <v>7362.25</v>
      </c>
      <c r="I191" s="44">
        <f>SUM(I187:I190)</f>
        <v>7362.25</v>
      </c>
      <c r="J191" s="50">
        <f>SUM(J187:J190)</f>
        <v>30921.45</v>
      </c>
    </row>
    <row r="192" spans="1:10" ht="14.25">
      <c r="A192" s="40">
        <v>33</v>
      </c>
      <c r="B192" s="35" t="s">
        <v>40</v>
      </c>
      <c r="C192" s="18" t="s">
        <v>78</v>
      </c>
      <c r="D192" s="11"/>
      <c r="E192" s="11"/>
      <c r="F192" s="53">
        <v>37214</v>
      </c>
      <c r="G192" s="44">
        <f>F195/4</f>
        <v>7442.8</v>
      </c>
      <c r="H192" s="44">
        <f>F195/4</f>
        <v>7442.8</v>
      </c>
      <c r="I192" s="44">
        <f>F195/4</f>
        <v>7442.8</v>
      </c>
      <c r="J192" s="50">
        <f>F195/4</f>
        <v>7442.8</v>
      </c>
    </row>
    <row r="193" spans="1:10" ht="14.25">
      <c r="A193" s="40"/>
      <c r="B193" s="35"/>
      <c r="C193" s="18" t="s">
        <v>127</v>
      </c>
      <c r="D193" s="11" t="s">
        <v>102</v>
      </c>
      <c r="E193" s="11">
        <v>1</v>
      </c>
      <c r="F193" s="72"/>
      <c r="G193" s="44"/>
      <c r="H193" s="44"/>
      <c r="I193" s="44">
        <v>21692</v>
      </c>
      <c r="J193" s="50"/>
    </row>
    <row r="194" spans="1:10" ht="14.25">
      <c r="A194" s="40"/>
      <c r="B194" s="35"/>
      <c r="C194" s="18" t="s">
        <v>107</v>
      </c>
      <c r="D194" s="11" t="s">
        <v>87</v>
      </c>
      <c r="E194" s="11">
        <v>5</v>
      </c>
      <c r="F194" s="72"/>
      <c r="G194" s="44"/>
      <c r="H194" s="44"/>
      <c r="I194" s="44"/>
      <c r="J194" s="50">
        <f>F195-I193</f>
        <v>8079.200000000001</v>
      </c>
    </row>
    <row r="195" spans="1:10" ht="12.75">
      <c r="A195" s="31"/>
      <c r="B195" s="8" t="s">
        <v>52</v>
      </c>
      <c r="C195" s="19"/>
      <c r="D195" s="11"/>
      <c r="E195" s="11"/>
      <c r="F195" s="49">
        <v>29771.2</v>
      </c>
      <c r="G195" s="44"/>
      <c r="H195" s="44"/>
      <c r="I195" s="44" t="s">
        <v>103</v>
      </c>
      <c r="J195" s="50"/>
    </row>
    <row r="196" spans="1:10" ht="12.75">
      <c r="A196" s="31"/>
      <c r="B196" s="85" t="s">
        <v>53</v>
      </c>
      <c r="C196" s="85"/>
      <c r="D196" s="11" t="s">
        <v>18</v>
      </c>
      <c r="E196" s="11"/>
      <c r="F196" s="44">
        <f>F192-F195</f>
        <v>7442.799999999999</v>
      </c>
      <c r="G196" s="44">
        <f>F196/4</f>
        <v>1860.6999999999998</v>
      </c>
      <c r="H196" s="44">
        <f>F196/4</f>
        <v>1860.6999999999998</v>
      </c>
      <c r="I196" s="44">
        <f>F196/4</f>
        <v>1860.6999999999998</v>
      </c>
      <c r="J196" s="50">
        <f>F196/4</f>
        <v>1860.6999999999998</v>
      </c>
    </row>
    <row r="197" spans="1:10" ht="12.75">
      <c r="A197" s="39"/>
      <c r="B197" s="14" t="s">
        <v>13</v>
      </c>
      <c r="C197" s="15"/>
      <c r="D197" s="16"/>
      <c r="E197" s="16"/>
      <c r="F197" s="44">
        <f>F195+F196</f>
        <v>37214</v>
      </c>
      <c r="G197" s="44">
        <f>SUM(G192:G196)</f>
        <v>9303.5</v>
      </c>
      <c r="H197" s="44">
        <f>SUM(H192:H196)</f>
        <v>9303.5</v>
      </c>
      <c r="I197" s="44">
        <f>SUM(I192:I196)</f>
        <v>30995.5</v>
      </c>
      <c r="J197" s="50">
        <f>SUM(J192:J196)</f>
        <v>17382.7</v>
      </c>
    </row>
    <row r="198" spans="1:10" ht="14.25">
      <c r="A198" s="105">
        <v>34</v>
      </c>
      <c r="B198" s="35" t="s">
        <v>41</v>
      </c>
      <c r="C198" s="19" t="s">
        <v>78</v>
      </c>
      <c r="D198" s="11"/>
      <c r="E198" s="11"/>
      <c r="F198" s="53">
        <v>40218</v>
      </c>
      <c r="G198" s="44">
        <f>F201/4</f>
        <v>8043.6</v>
      </c>
      <c r="H198" s="44">
        <f>F201/4</f>
        <v>8043.6</v>
      </c>
      <c r="I198" s="44">
        <f>F201/4</f>
        <v>8043.6</v>
      </c>
      <c r="J198" s="50">
        <f>F201/4</f>
        <v>8043.6</v>
      </c>
    </row>
    <row r="199" spans="1:10" ht="14.25">
      <c r="A199" s="105"/>
      <c r="B199" s="35"/>
      <c r="C199" s="19" t="s">
        <v>109</v>
      </c>
      <c r="D199" s="11" t="s">
        <v>102</v>
      </c>
      <c r="E199" s="11">
        <v>1</v>
      </c>
      <c r="F199" s="44"/>
      <c r="G199" s="44"/>
      <c r="H199" s="44">
        <v>14184</v>
      </c>
      <c r="I199" s="44"/>
      <c r="J199" s="50"/>
    </row>
    <row r="200" spans="1:10" ht="14.25">
      <c r="A200" s="40"/>
      <c r="B200" s="35"/>
      <c r="C200" s="19" t="s">
        <v>127</v>
      </c>
      <c r="D200" s="11" t="s">
        <v>88</v>
      </c>
      <c r="E200" s="11">
        <v>1</v>
      </c>
      <c r="F200" s="44"/>
      <c r="G200" s="44"/>
      <c r="H200" s="44"/>
      <c r="I200" s="44"/>
      <c r="J200" s="50">
        <f>F201-H199</f>
        <v>17990.4</v>
      </c>
    </row>
    <row r="201" spans="1:10" ht="12.75">
      <c r="A201" s="31"/>
      <c r="B201" s="8" t="s">
        <v>52</v>
      </c>
      <c r="C201" s="19"/>
      <c r="D201" s="11"/>
      <c r="E201" s="11"/>
      <c r="F201" s="49">
        <v>32174.4</v>
      </c>
      <c r="G201" s="44"/>
      <c r="H201" s="44"/>
      <c r="I201" s="44"/>
      <c r="J201" s="50"/>
    </row>
    <row r="202" spans="1:10" ht="12.75">
      <c r="A202" s="31"/>
      <c r="B202" s="85" t="s">
        <v>53</v>
      </c>
      <c r="C202" s="85"/>
      <c r="D202" s="11" t="s">
        <v>18</v>
      </c>
      <c r="E202" s="16"/>
      <c r="F202" s="44">
        <f>F198-F201</f>
        <v>8043.5999999999985</v>
      </c>
      <c r="G202" s="44">
        <f>F202/4</f>
        <v>2010.8999999999996</v>
      </c>
      <c r="H202" s="44">
        <f>F202/4</f>
        <v>2010.8999999999996</v>
      </c>
      <c r="I202" s="44">
        <f>F202/4</f>
        <v>2010.8999999999996</v>
      </c>
      <c r="J202" s="50">
        <f>F202/4</f>
        <v>2010.8999999999996</v>
      </c>
    </row>
    <row r="203" spans="1:10" ht="12.75">
      <c r="A203" s="39"/>
      <c r="B203" s="14" t="s">
        <v>13</v>
      </c>
      <c r="C203" s="15"/>
      <c r="D203" s="16"/>
      <c r="E203" s="16"/>
      <c r="F203" s="44">
        <f>F201+F202</f>
        <v>40218</v>
      </c>
      <c r="G203" s="44">
        <f>SUM(G198:G202)</f>
        <v>10054.5</v>
      </c>
      <c r="H203" s="44">
        <f>SUM(H198:H202)</f>
        <v>24238.5</v>
      </c>
      <c r="I203" s="44">
        <f>SUM(I198:I202)</f>
        <v>10054.5</v>
      </c>
      <c r="J203" s="50">
        <f>SUM(J198:J202)</f>
        <v>28044.9</v>
      </c>
    </row>
    <row r="204" spans="1:10" ht="14.25">
      <c r="A204" s="32">
        <v>35</v>
      </c>
      <c r="B204" s="35" t="s">
        <v>75</v>
      </c>
      <c r="C204" s="19" t="s">
        <v>78</v>
      </c>
      <c r="D204" s="11"/>
      <c r="E204" s="11"/>
      <c r="F204" s="64">
        <v>-8601</v>
      </c>
      <c r="G204" s="44"/>
      <c r="H204" s="44"/>
      <c r="I204" s="44"/>
      <c r="J204" s="50"/>
    </row>
    <row r="205" spans="1:10" ht="12.75">
      <c r="A205" s="31"/>
      <c r="B205" s="8" t="s">
        <v>52</v>
      </c>
      <c r="C205" s="19"/>
      <c r="D205" s="11"/>
      <c r="E205" s="11"/>
      <c r="F205" s="44"/>
      <c r="G205" s="44"/>
      <c r="H205" s="44"/>
      <c r="I205" s="44"/>
      <c r="J205" s="50"/>
    </row>
    <row r="206" spans="1:10" ht="12.75">
      <c r="A206" s="31"/>
      <c r="B206" s="85" t="s">
        <v>53</v>
      </c>
      <c r="C206" s="85"/>
      <c r="D206" s="11" t="s">
        <v>18</v>
      </c>
      <c r="E206" s="16"/>
      <c r="F206" s="44"/>
      <c r="G206" s="44"/>
      <c r="H206" s="44"/>
      <c r="I206" s="44"/>
      <c r="J206" s="50"/>
    </row>
    <row r="207" spans="1:10" ht="12.75">
      <c r="A207" s="39"/>
      <c r="B207" s="14" t="s">
        <v>13</v>
      </c>
      <c r="C207" s="15"/>
      <c r="D207" s="16"/>
      <c r="E207" s="16"/>
      <c r="F207" s="44"/>
      <c r="G207" s="44"/>
      <c r="H207" s="44"/>
      <c r="I207" s="44"/>
      <c r="J207" s="50"/>
    </row>
    <row r="208" spans="1:10" ht="14.25">
      <c r="A208" s="40">
        <v>36</v>
      </c>
      <c r="B208" s="35" t="s">
        <v>42</v>
      </c>
      <c r="C208" s="18" t="s">
        <v>78</v>
      </c>
      <c r="D208" s="11"/>
      <c r="E208" s="11"/>
      <c r="F208" s="53">
        <v>44155</v>
      </c>
      <c r="G208" s="44">
        <f>F210/4</f>
        <v>8831</v>
      </c>
      <c r="H208" s="44">
        <f>F210/4</f>
        <v>8831</v>
      </c>
      <c r="I208" s="44">
        <f>F210/4</f>
        <v>8831</v>
      </c>
      <c r="J208" s="50">
        <f>F210/4</f>
        <v>8831</v>
      </c>
    </row>
    <row r="209" spans="1:10" ht="14.25">
      <c r="A209" s="40"/>
      <c r="B209" s="35"/>
      <c r="C209" s="18" t="s">
        <v>107</v>
      </c>
      <c r="D209" s="11" t="s">
        <v>87</v>
      </c>
      <c r="E209" s="11">
        <v>28</v>
      </c>
      <c r="F209" s="72"/>
      <c r="G209" s="44"/>
      <c r="H209" s="44"/>
      <c r="I209" s="44"/>
      <c r="J209" s="50">
        <v>35324</v>
      </c>
    </row>
    <row r="210" spans="1:10" ht="12.75">
      <c r="A210" s="31"/>
      <c r="B210" s="8" t="s">
        <v>52</v>
      </c>
      <c r="C210" s="19"/>
      <c r="D210" s="11"/>
      <c r="E210" s="11"/>
      <c r="F210" s="49">
        <v>35324</v>
      </c>
      <c r="G210" s="44"/>
      <c r="H210" s="44"/>
      <c r="I210" s="44"/>
      <c r="J210" s="50"/>
    </row>
    <row r="211" spans="1:10" ht="12.75">
      <c r="A211" s="31"/>
      <c r="B211" s="85" t="s">
        <v>53</v>
      </c>
      <c r="C211" s="85"/>
      <c r="D211" s="11" t="s">
        <v>18</v>
      </c>
      <c r="E211" s="11"/>
      <c r="F211" s="44">
        <f>F208-F210</f>
        <v>8831</v>
      </c>
      <c r="G211" s="44">
        <f>F211/4</f>
        <v>2207.75</v>
      </c>
      <c r="H211" s="44">
        <f>F211/4</f>
        <v>2207.75</v>
      </c>
      <c r="I211" s="44">
        <f>F211/4</f>
        <v>2207.75</v>
      </c>
      <c r="J211" s="50">
        <f>F211/4</f>
        <v>2207.75</v>
      </c>
    </row>
    <row r="212" spans="1:10" ht="12.75">
      <c r="A212" s="39"/>
      <c r="B212" s="14" t="s">
        <v>13</v>
      </c>
      <c r="C212" s="15"/>
      <c r="D212" s="16"/>
      <c r="E212" s="16"/>
      <c r="F212" s="44">
        <f>F210+F211</f>
        <v>44155</v>
      </c>
      <c r="G212" s="44">
        <f>SUM(G208:G211)</f>
        <v>11038.75</v>
      </c>
      <c r="H212" s="44">
        <f>SUM(H208:H211)</f>
        <v>11038.75</v>
      </c>
      <c r="I212" s="44">
        <f>SUM(I208:I211)</f>
        <v>11038.75</v>
      </c>
      <c r="J212" s="50">
        <f>SUM(J208:J211)</f>
        <v>46362.75</v>
      </c>
    </row>
    <row r="213" spans="1:10" ht="14.25">
      <c r="A213" s="40"/>
      <c r="B213" s="35" t="s">
        <v>43</v>
      </c>
      <c r="C213" s="19" t="s">
        <v>78</v>
      </c>
      <c r="D213" s="11"/>
      <c r="E213" s="11"/>
      <c r="F213" s="53">
        <v>24089</v>
      </c>
      <c r="G213" s="44">
        <f>F215/4</f>
        <v>4817.8</v>
      </c>
      <c r="H213" s="44">
        <f>F215/4</f>
        <v>4817.8</v>
      </c>
      <c r="I213" s="44">
        <f>F215/4</f>
        <v>4817.8</v>
      </c>
      <c r="J213" s="50">
        <f>F215/4</f>
        <v>4817.8</v>
      </c>
    </row>
    <row r="214" spans="1:10" ht="14.25">
      <c r="A214" s="40">
        <v>37</v>
      </c>
      <c r="B214" s="35"/>
      <c r="C214" s="19" t="s">
        <v>126</v>
      </c>
      <c r="D214" s="11" t="s">
        <v>88</v>
      </c>
      <c r="E214" s="11">
        <v>1</v>
      </c>
      <c r="F214" s="72"/>
      <c r="G214" s="44"/>
      <c r="H214" s="44"/>
      <c r="I214" s="44"/>
      <c r="J214" s="50">
        <v>19271.2</v>
      </c>
    </row>
    <row r="215" spans="1:10" ht="12.75">
      <c r="A215" s="31"/>
      <c r="B215" s="8" t="s">
        <v>52</v>
      </c>
      <c r="C215" s="19"/>
      <c r="D215" s="11"/>
      <c r="E215" s="11"/>
      <c r="F215" s="49">
        <v>19271.2</v>
      </c>
      <c r="G215" s="44"/>
      <c r="H215" s="44"/>
      <c r="I215" s="44"/>
      <c r="J215" s="50"/>
    </row>
    <row r="216" spans="1:10" ht="12.75">
      <c r="A216" s="31"/>
      <c r="B216" s="85" t="s">
        <v>53</v>
      </c>
      <c r="C216" s="85"/>
      <c r="D216" s="11" t="s">
        <v>18</v>
      </c>
      <c r="E216" s="11"/>
      <c r="F216" s="44">
        <f>F213-F215</f>
        <v>4817.799999999999</v>
      </c>
      <c r="G216" s="44">
        <f>F216/4</f>
        <v>1204.4499999999998</v>
      </c>
      <c r="H216" s="44">
        <f>F216/4</f>
        <v>1204.4499999999998</v>
      </c>
      <c r="I216" s="44">
        <f>F216/4</f>
        <v>1204.4499999999998</v>
      </c>
      <c r="J216" s="50">
        <f>F216/4</f>
        <v>1204.4499999999998</v>
      </c>
    </row>
    <row r="217" spans="1:10" ht="12.75">
      <c r="A217" s="39"/>
      <c r="B217" s="14" t="s">
        <v>13</v>
      </c>
      <c r="C217" s="15"/>
      <c r="D217" s="16"/>
      <c r="E217" s="16"/>
      <c r="F217" s="44">
        <f>F215+F216</f>
        <v>24089</v>
      </c>
      <c r="G217" s="44">
        <f>SUM(G213:G216)</f>
        <v>6022.25</v>
      </c>
      <c r="H217" s="44">
        <f>SUM(H213:H216)</f>
        <v>6022.25</v>
      </c>
      <c r="I217" s="44">
        <f>SUM(I213:I216)</f>
        <v>6022.25</v>
      </c>
      <c r="J217" s="50">
        <f>SUM(J213:J216)</f>
        <v>25293.45</v>
      </c>
    </row>
    <row r="218" spans="1:10" ht="14.25">
      <c r="A218" s="32">
        <v>38</v>
      </c>
      <c r="B218" s="35" t="s">
        <v>44</v>
      </c>
      <c r="C218" s="43" t="s">
        <v>78</v>
      </c>
      <c r="D218" s="11"/>
      <c r="E218" s="11"/>
      <c r="F218" s="53">
        <v>44832</v>
      </c>
      <c r="G218" s="44">
        <f>F220/4</f>
        <v>8966.4</v>
      </c>
      <c r="H218" s="44">
        <f>F220/4</f>
        <v>8966.4</v>
      </c>
      <c r="I218" s="44">
        <f>F220/4</f>
        <v>8966.4</v>
      </c>
      <c r="J218" s="50">
        <f>F220/4</f>
        <v>8966.4</v>
      </c>
    </row>
    <row r="219" spans="1:10" ht="14.25">
      <c r="A219" s="32"/>
      <c r="B219" s="35"/>
      <c r="C219" s="43" t="s">
        <v>101</v>
      </c>
      <c r="D219" s="11" t="s">
        <v>94</v>
      </c>
      <c r="E219" s="11">
        <v>24</v>
      </c>
      <c r="F219" s="72"/>
      <c r="G219" s="44"/>
      <c r="H219" s="44"/>
      <c r="I219" s="44"/>
      <c r="J219" s="50">
        <v>35865.6</v>
      </c>
    </row>
    <row r="220" spans="1:10" ht="12.75">
      <c r="A220" s="31"/>
      <c r="B220" s="8" t="s">
        <v>52</v>
      </c>
      <c r="C220" s="19"/>
      <c r="D220" s="11"/>
      <c r="E220" s="11"/>
      <c r="F220" s="49">
        <v>35865.6</v>
      </c>
      <c r="G220" s="44"/>
      <c r="H220" s="44"/>
      <c r="I220" s="44"/>
      <c r="J220" s="50"/>
    </row>
    <row r="221" spans="1:10" ht="12.75">
      <c r="A221" s="31"/>
      <c r="B221" s="85" t="s">
        <v>53</v>
      </c>
      <c r="C221" s="85"/>
      <c r="D221" s="11" t="s">
        <v>18</v>
      </c>
      <c r="E221" s="11"/>
      <c r="F221" s="44">
        <f>F218-F220</f>
        <v>8966.400000000001</v>
      </c>
      <c r="G221" s="44">
        <f>F221/4</f>
        <v>2241.6000000000004</v>
      </c>
      <c r="H221" s="44">
        <f>F221/4</f>
        <v>2241.6000000000004</v>
      </c>
      <c r="I221" s="44">
        <f>F221/4</f>
        <v>2241.6000000000004</v>
      </c>
      <c r="J221" s="50">
        <f>F221/4</f>
        <v>2241.6000000000004</v>
      </c>
    </row>
    <row r="222" spans="1:10" ht="12.75">
      <c r="A222" s="39"/>
      <c r="B222" s="14" t="s">
        <v>13</v>
      </c>
      <c r="C222" s="15"/>
      <c r="D222" s="16"/>
      <c r="E222" s="16"/>
      <c r="F222" s="44">
        <f>F220+F221</f>
        <v>44832</v>
      </c>
      <c r="G222" s="44">
        <f>SUM(G218:G221)</f>
        <v>11208</v>
      </c>
      <c r="H222" s="44">
        <f>SUM(H218:H221)</f>
        <v>11208</v>
      </c>
      <c r="I222" s="44">
        <f>SUM(I218:I221)</f>
        <v>11208</v>
      </c>
      <c r="J222" s="50">
        <f>SUM(J218:J221)</f>
        <v>47073.6</v>
      </c>
    </row>
    <row r="223" spans="1:10" ht="14.25">
      <c r="A223" s="32">
        <v>39</v>
      </c>
      <c r="B223" s="35" t="s">
        <v>45</v>
      </c>
      <c r="C223" s="18" t="s">
        <v>78</v>
      </c>
      <c r="D223" s="11"/>
      <c r="E223" s="11"/>
      <c r="F223" s="53">
        <v>31898</v>
      </c>
      <c r="G223" s="44">
        <f>F225/4</f>
        <v>6379.6</v>
      </c>
      <c r="H223" s="44">
        <f>F225/4</f>
        <v>6379.6</v>
      </c>
      <c r="I223" s="44">
        <f>F225/4</f>
        <v>6379.6</v>
      </c>
      <c r="J223" s="50">
        <f>F225/4</f>
        <v>6379.6</v>
      </c>
    </row>
    <row r="224" spans="1:10" ht="14.25">
      <c r="A224" s="32"/>
      <c r="B224" s="35"/>
      <c r="C224" s="18" t="s">
        <v>113</v>
      </c>
      <c r="D224" s="11" t="s">
        <v>87</v>
      </c>
      <c r="E224" s="11">
        <v>28</v>
      </c>
      <c r="F224" s="44"/>
      <c r="G224" s="44"/>
      <c r="H224" s="44"/>
      <c r="I224" s="44"/>
      <c r="J224" s="50">
        <v>25518.4</v>
      </c>
    </row>
    <row r="225" spans="1:10" ht="12.75">
      <c r="A225" s="31"/>
      <c r="B225" s="8" t="s">
        <v>52</v>
      </c>
      <c r="C225" s="19"/>
      <c r="D225" s="11"/>
      <c r="E225" s="11"/>
      <c r="F225" s="49">
        <v>25518.4</v>
      </c>
      <c r="G225" s="44"/>
      <c r="H225" s="44"/>
      <c r="I225" s="44"/>
      <c r="J225" s="50"/>
    </row>
    <row r="226" spans="1:10" ht="12.75">
      <c r="A226" s="31"/>
      <c r="B226" s="85" t="s">
        <v>53</v>
      </c>
      <c r="C226" s="85"/>
      <c r="D226" s="11" t="s">
        <v>18</v>
      </c>
      <c r="E226" s="11"/>
      <c r="F226" s="44">
        <f>F223-F225</f>
        <v>6379.5999999999985</v>
      </c>
      <c r="G226" s="44">
        <f>F226/4</f>
        <v>1594.8999999999996</v>
      </c>
      <c r="H226" s="44">
        <f>F226/4</f>
        <v>1594.8999999999996</v>
      </c>
      <c r="I226" s="44">
        <f>F226/4</f>
        <v>1594.8999999999996</v>
      </c>
      <c r="J226" s="50">
        <f>F226/4</f>
        <v>1594.8999999999996</v>
      </c>
    </row>
    <row r="227" spans="1:10" ht="12.75">
      <c r="A227" s="39"/>
      <c r="B227" s="14" t="s">
        <v>13</v>
      </c>
      <c r="C227" s="15"/>
      <c r="D227" s="16"/>
      <c r="E227" s="16"/>
      <c r="F227" s="44">
        <f>F225+F226</f>
        <v>31898</v>
      </c>
      <c r="G227" s="44">
        <f>SUM(G223:G226)</f>
        <v>7974.5</v>
      </c>
      <c r="H227" s="44">
        <f>SUM(H223:H226)</f>
        <v>7974.5</v>
      </c>
      <c r="I227" s="44">
        <f>SUM(I223:I226)</f>
        <v>7974.5</v>
      </c>
      <c r="J227" s="50">
        <f>SUM(J223:J226)</f>
        <v>33492.9</v>
      </c>
    </row>
    <row r="228" spans="1:10" ht="12.75">
      <c r="A228" s="105" t="s">
        <v>46</v>
      </c>
      <c r="B228" s="103"/>
      <c r="C228" s="103"/>
      <c r="D228" s="103"/>
      <c r="E228" s="103"/>
      <c r="F228" s="103"/>
      <c r="G228" s="103"/>
      <c r="H228" s="103"/>
      <c r="I228" s="103"/>
      <c r="J228" s="87"/>
    </row>
    <row r="229" spans="1:10" ht="14.25" customHeight="1">
      <c r="A229" s="40">
        <v>40</v>
      </c>
      <c r="B229" s="102" t="s">
        <v>71</v>
      </c>
      <c r="C229" s="10" t="s">
        <v>78</v>
      </c>
      <c r="D229" s="10"/>
      <c r="E229" s="21"/>
      <c r="F229" s="57">
        <v>13918</v>
      </c>
      <c r="G229" s="55">
        <f>F231/4</f>
        <v>2783.6</v>
      </c>
      <c r="H229" s="55">
        <f>F231/4</f>
        <v>2783.6</v>
      </c>
      <c r="I229" s="55">
        <f>F231/4</f>
        <v>2783.6</v>
      </c>
      <c r="J229" s="56">
        <f>F231/4</f>
        <v>2783.6</v>
      </c>
    </row>
    <row r="230" spans="1:10" ht="14.25" customHeight="1">
      <c r="A230" s="40"/>
      <c r="B230" s="102"/>
      <c r="C230" s="10" t="s">
        <v>98</v>
      </c>
      <c r="D230" s="10" t="s">
        <v>94</v>
      </c>
      <c r="E230" s="21">
        <v>14</v>
      </c>
      <c r="F230" s="71"/>
      <c r="G230" s="55"/>
      <c r="H230" s="55"/>
      <c r="I230" s="55">
        <v>11134.4</v>
      </c>
      <c r="J230" s="56"/>
    </row>
    <row r="231" spans="1:10" ht="12.75">
      <c r="A231" s="40"/>
      <c r="B231" s="8" t="s">
        <v>52</v>
      </c>
      <c r="C231" s="19"/>
      <c r="D231" s="17"/>
      <c r="E231" s="17"/>
      <c r="F231" s="58">
        <v>11134.4</v>
      </c>
      <c r="G231" s="55"/>
      <c r="H231" s="55"/>
      <c r="I231" s="55"/>
      <c r="J231" s="56"/>
    </row>
    <row r="232" spans="1:10" ht="12.75">
      <c r="A232" s="40"/>
      <c r="B232" s="85" t="s">
        <v>53</v>
      </c>
      <c r="C232" s="85"/>
      <c r="D232" s="11" t="s">
        <v>18</v>
      </c>
      <c r="E232" s="17"/>
      <c r="F232" s="55">
        <f>F229-F231</f>
        <v>2783.6000000000004</v>
      </c>
      <c r="G232" s="55">
        <f>F232/4</f>
        <v>695.9000000000001</v>
      </c>
      <c r="H232" s="55">
        <f>F232/4</f>
        <v>695.9000000000001</v>
      </c>
      <c r="I232" s="55">
        <f>F232/4</f>
        <v>695.9000000000001</v>
      </c>
      <c r="J232" s="56">
        <f>F232/4</f>
        <v>695.9000000000001</v>
      </c>
    </row>
    <row r="233" spans="1:10" ht="12.75">
      <c r="A233" s="40"/>
      <c r="B233" s="14" t="s">
        <v>13</v>
      </c>
      <c r="C233" s="15"/>
      <c r="D233" s="17"/>
      <c r="E233" s="17"/>
      <c r="F233" s="55">
        <f>F231+F232</f>
        <v>13918</v>
      </c>
      <c r="G233" s="55">
        <f>SUM(G229:G232)</f>
        <v>3479.5</v>
      </c>
      <c r="H233" s="55">
        <f>SUM(H229:H232)</f>
        <v>3479.5</v>
      </c>
      <c r="I233" s="55">
        <f>SUM(I229:I232)</f>
        <v>14613.9</v>
      </c>
      <c r="J233" s="56">
        <f>SUM(J229:J232)</f>
        <v>3479.5</v>
      </c>
    </row>
    <row r="234" spans="1:10" ht="14.25" customHeight="1">
      <c r="A234" s="40">
        <v>41</v>
      </c>
      <c r="B234" s="102" t="s">
        <v>65</v>
      </c>
      <c r="C234" s="10" t="s">
        <v>78</v>
      </c>
      <c r="D234" s="10"/>
      <c r="E234" s="21"/>
      <c r="F234" s="57">
        <v>3897</v>
      </c>
      <c r="G234" s="55">
        <f>F236/4</f>
        <v>779.4</v>
      </c>
      <c r="H234" s="55">
        <f>F236/4</f>
        <v>779.4</v>
      </c>
      <c r="I234" s="55">
        <f>F236/4</f>
        <v>779.4</v>
      </c>
      <c r="J234" s="56">
        <f>F236/4</f>
        <v>779.4</v>
      </c>
    </row>
    <row r="235" spans="1:10" ht="14.25" customHeight="1">
      <c r="A235" s="40"/>
      <c r="B235" s="102"/>
      <c r="C235" s="10" t="s">
        <v>98</v>
      </c>
      <c r="D235" s="10" t="s">
        <v>94</v>
      </c>
      <c r="E235" s="21">
        <v>5</v>
      </c>
      <c r="F235" s="71"/>
      <c r="G235" s="55"/>
      <c r="H235" s="55"/>
      <c r="I235" s="55">
        <v>3117.6</v>
      </c>
      <c r="J235" s="56"/>
    </row>
    <row r="236" spans="1:10" ht="12.75">
      <c r="A236" s="40"/>
      <c r="B236" s="8" t="s">
        <v>52</v>
      </c>
      <c r="C236" s="19"/>
      <c r="D236" s="17"/>
      <c r="E236" s="17"/>
      <c r="F236" s="58">
        <v>3117.6</v>
      </c>
      <c r="G236" s="55"/>
      <c r="H236" s="55"/>
      <c r="I236" s="55"/>
      <c r="J236" s="56"/>
    </row>
    <row r="237" spans="1:10" ht="12.75">
      <c r="A237" s="40"/>
      <c r="B237" s="85" t="s">
        <v>53</v>
      </c>
      <c r="C237" s="85"/>
      <c r="D237" s="11" t="s">
        <v>18</v>
      </c>
      <c r="E237" s="17"/>
      <c r="F237" s="55">
        <f>F234-F236</f>
        <v>779.4000000000001</v>
      </c>
      <c r="G237" s="55">
        <v>287.3425</v>
      </c>
      <c r="H237" s="55">
        <v>287.3425</v>
      </c>
      <c r="I237" s="55">
        <v>287.3425</v>
      </c>
      <c r="J237" s="56">
        <v>287.3425</v>
      </c>
    </row>
    <row r="238" spans="1:10" ht="12.75">
      <c r="A238" s="40"/>
      <c r="B238" s="14" t="s">
        <v>13</v>
      </c>
      <c r="C238" s="15"/>
      <c r="D238" s="17"/>
      <c r="E238" s="17"/>
      <c r="F238" s="55">
        <f>F236+F237</f>
        <v>3897</v>
      </c>
      <c r="G238" s="55">
        <f>SUM(G234:G237)</f>
        <v>1066.7424999999998</v>
      </c>
      <c r="H238" s="55">
        <f>SUM(H234:H237)</f>
        <v>1066.7424999999998</v>
      </c>
      <c r="I238" s="55">
        <f>SUM(I234:I237)</f>
        <v>4184.3425</v>
      </c>
      <c r="J238" s="56">
        <f>SUM(J234:J237)</f>
        <v>1066.7424999999998</v>
      </c>
    </row>
    <row r="239" spans="1:10" ht="14.25">
      <c r="A239" s="32">
        <v>42</v>
      </c>
      <c r="B239" s="35" t="s">
        <v>66</v>
      </c>
      <c r="C239" s="19" t="s">
        <v>78</v>
      </c>
      <c r="D239" s="11"/>
      <c r="E239" s="11"/>
      <c r="F239" s="53">
        <v>16335</v>
      </c>
      <c r="G239" s="44">
        <f>F241/4</f>
        <v>3267</v>
      </c>
      <c r="H239" s="44">
        <f>F241/4</f>
        <v>3267</v>
      </c>
      <c r="I239" s="44">
        <f>F241/4</f>
        <v>3267</v>
      </c>
      <c r="J239" s="50">
        <f>F241/4</f>
        <v>3267</v>
      </c>
    </row>
    <row r="240" spans="1:10" ht="14.25">
      <c r="A240" s="32"/>
      <c r="B240" s="35"/>
      <c r="C240" s="19" t="s">
        <v>98</v>
      </c>
      <c r="D240" s="11" t="s">
        <v>94</v>
      </c>
      <c r="E240" s="11">
        <v>17</v>
      </c>
      <c r="F240" s="53"/>
      <c r="G240" s="44"/>
      <c r="H240" s="44"/>
      <c r="I240" s="44">
        <v>13068</v>
      </c>
      <c r="J240" s="50"/>
    </row>
    <row r="241" spans="1:10" ht="12.75">
      <c r="A241" s="31"/>
      <c r="B241" s="8" t="s">
        <v>52</v>
      </c>
      <c r="C241" s="19"/>
      <c r="D241" s="11"/>
      <c r="E241" s="11"/>
      <c r="F241" s="49">
        <v>13068</v>
      </c>
      <c r="G241" s="44"/>
      <c r="H241" s="44"/>
      <c r="I241" s="44"/>
      <c r="J241" s="50"/>
    </row>
    <row r="242" spans="1:10" ht="12.75">
      <c r="A242" s="31"/>
      <c r="B242" s="85" t="s">
        <v>53</v>
      </c>
      <c r="C242" s="85"/>
      <c r="D242" s="11" t="s">
        <v>18</v>
      </c>
      <c r="E242" s="11"/>
      <c r="F242" s="44">
        <f>F239-F241</f>
        <v>3267</v>
      </c>
      <c r="G242" s="44">
        <f>F242/4</f>
        <v>816.75</v>
      </c>
      <c r="H242" s="44">
        <f>F242/4</f>
        <v>816.75</v>
      </c>
      <c r="I242" s="44">
        <f>F242/4</f>
        <v>816.75</v>
      </c>
      <c r="J242" s="50">
        <f>F242/4</f>
        <v>816.75</v>
      </c>
    </row>
    <row r="243" spans="1:10" ht="12.75">
      <c r="A243" s="39"/>
      <c r="B243" s="14" t="s">
        <v>13</v>
      </c>
      <c r="C243" s="15"/>
      <c r="D243" s="16"/>
      <c r="E243" s="16"/>
      <c r="F243" s="44">
        <f>F242+F241</f>
        <v>16335</v>
      </c>
      <c r="G243" s="44">
        <f>SUM(G239:G242)</f>
        <v>4083.75</v>
      </c>
      <c r="H243" s="44">
        <f>SUM(H239:H242)</f>
        <v>4083.75</v>
      </c>
      <c r="I243" s="44">
        <f>SUM(I239:I242)</f>
        <v>17151.75</v>
      </c>
      <c r="J243" s="50">
        <f>SUM(J239:J242)</f>
        <v>4083.75</v>
      </c>
    </row>
    <row r="244" spans="1:10" ht="14.25">
      <c r="A244" s="40">
        <v>43</v>
      </c>
      <c r="B244" s="35" t="s">
        <v>67</v>
      </c>
      <c r="C244" s="19" t="s">
        <v>78</v>
      </c>
      <c r="D244" s="11"/>
      <c r="E244" s="11"/>
      <c r="F244" s="53">
        <v>17623</v>
      </c>
      <c r="G244" s="44">
        <f>F246/4</f>
        <v>3524.6</v>
      </c>
      <c r="H244" s="44">
        <f>F246/4</f>
        <v>3524.6</v>
      </c>
      <c r="I244" s="44">
        <f>F246/4</f>
        <v>3524.6</v>
      </c>
      <c r="J244" s="50">
        <f>F246/4</f>
        <v>3524.6</v>
      </c>
    </row>
    <row r="245" spans="1:10" ht="14.25">
      <c r="A245" s="40"/>
      <c r="B245" s="35"/>
      <c r="C245" s="19" t="s">
        <v>98</v>
      </c>
      <c r="D245" s="11" t="s">
        <v>94</v>
      </c>
      <c r="E245" s="11">
        <v>18</v>
      </c>
      <c r="F245" s="72"/>
      <c r="G245" s="44"/>
      <c r="H245" s="44"/>
      <c r="I245" s="44">
        <v>14098.4</v>
      </c>
      <c r="J245" s="50"/>
    </row>
    <row r="246" spans="1:10" ht="12.75">
      <c r="A246" s="39"/>
      <c r="B246" s="8" t="s">
        <v>52</v>
      </c>
      <c r="C246" s="19"/>
      <c r="D246" s="16"/>
      <c r="E246" s="16"/>
      <c r="F246" s="49">
        <v>14098.4</v>
      </c>
      <c r="G246" s="44"/>
      <c r="H246" s="44"/>
      <c r="I246" s="44"/>
      <c r="J246" s="50"/>
    </row>
    <row r="247" spans="1:10" ht="12.75">
      <c r="A247" s="39"/>
      <c r="B247" s="85" t="s">
        <v>53</v>
      </c>
      <c r="C247" s="85"/>
      <c r="D247" s="11" t="s">
        <v>18</v>
      </c>
      <c r="E247" s="16"/>
      <c r="F247" s="44">
        <f>F244-F246</f>
        <v>3524.6000000000004</v>
      </c>
      <c r="G247" s="44">
        <f>F247/4</f>
        <v>881.1500000000001</v>
      </c>
      <c r="H247" s="44">
        <f>F247/4</f>
        <v>881.1500000000001</v>
      </c>
      <c r="I247" s="44">
        <f>F247/4</f>
        <v>881.1500000000001</v>
      </c>
      <c r="J247" s="50">
        <f>F247/4</f>
        <v>881.1500000000001</v>
      </c>
    </row>
    <row r="248" spans="1:10" ht="15" customHeight="1">
      <c r="A248" s="39"/>
      <c r="B248" s="14" t="s">
        <v>13</v>
      </c>
      <c r="C248" s="15"/>
      <c r="D248" s="16"/>
      <c r="E248" s="16"/>
      <c r="F248" s="44">
        <f>F246+F247</f>
        <v>17623</v>
      </c>
      <c r="G248" s="44">
        <f>SUM(G244:G247)</f>
        <v>4405.75</v>
      </c>
      <c r="H248" s="44">
        <f>SUM(H244:H247)</f>
        <v>4405.75</v>
      </c>
      <c r="I248" s="44">
        <f>SUM(I244:I247)</f>
        <v>18504.15</v>
      </c>
      <c r="J248" s="50">
        <f>SUM(J244:J247)</f>
        <v>4405.75</v>
      </c>
    </row>
    <row r="249" spans="1:10" ht="14.25">
      <c r="A249" s="40">
        <v>44</v>
      </c>
      <c r="B249" s="35" t="s">
        <v>68</v>
      </c>
      <c r="C249" s="19" t="s">
        <v>78</v>
      </c>
      <c r="D249" s="11"/>
      <c r="E249" s="11"/>
      <c r="F249" s="53">
        <v>2006</v>
      </c>
      <c r="G249" s="44">
        <f>F251/4</f>
        <v>401.2</v>
      </c>
      <c r="H249" s="44">
        <f>F251/4</f>
        <v>401.2</v>
      </c>
      <c r="I249" s="44">
        <f>F251/4</f>
        <v>401.2</v>
      </c>
      <c r="J249" s="50">
        <f>F251/4</f>
        <v>401.2</v>
      </c>
    </row>
    <row r="250" spans="1:10" ht="14.25">
      <c r="A250" s="40"/>
      <c r="B250" s="35"/>
      <c r="C250" s="19" t="s">
        <v>98</v>
      </c>
      <c r="D250" s="11" t="s">
        <v>94</v>
      </c>
      <c r="E250" s="11">
        <v>2</v>
      </c>
      <c r="F250" s="53"/>
      <c r="G250" s="44"/>
      <c r="H250" s="44"/>
      <c r="I250" s="44">
        <v>1604.8</v>
      </c>
      <c r="J250" s="50"/>
    </row>
    <row r="251" spans="1:10" ht="12.75">
      <c r="A251" s="39"/>
      <c r="B251" s="8" t="s">
        <v>52</v>
      </c>
      <c r="C251" s="19"/>
      <c r="D251" s="16"/>
      <c r="E251" s="16"/>
      <c r="F251" s="52">
        <v>1604.8</v>
      </c>
      <c r="G251" s="44"/>
      <c r="H251" s="44"/>
      <c r="I251" s="44"/>
      <c r="J251" s="50"/>
    </row>
    <row r="252" spans="1:10" ht="12.75">
      <c r="A252" s="39"/>
      <c r="B252" s="85" t="s">
        <v>53</v>
      </c>
      <c r="C252" s="85"/>
      <c r="D252" s="11" t="s">
        <v>18</v>
      </c>
      <c r="E252" s="16"/>
      <c r="F252" s="44">
        <f>F249-F251</f>
        <v>401.20000000000005</v>
      </c>
      <c r="G252" s="44">
        <f>F252/4</f>
        <v>100.30000000000001</v>
      </c>
      <c r="H252" s="44">
        <f>F252/4</f>
        <v>100.30000000000001</v>
      </c>
      <c r="I252" s="44">
        <f>F252/4</f>
        <v>100.30000000000001</v>
      </c>
      <c r="J252" s="50">
        <f>F252/4</f>
        <v>100.30000000000001</v>
      </c>
    </row>
    <row r="253" spans="1:10" ht="12.75">
      <c r="A253" s="39"/>
      <c r="B253" s="14" t="s">
        <v>13</v>
      </c>
      <c r="C253" s="15"/>
      <c r="D253" s="16"/>
      <c r="E253" s="16"/>
      <c r="F253" s="44">
        <f>F251+F252</f>
        <v>2006</v>
      </c>
      <c r="G253" s="44">
        <f>SUM(G249:G252)</f>
        <v>501.5</v>
      </c>
      <c r="H253" s="44">
        <f>SUM(H249:H252)</f>
        <v>501.5</v>
      </c>
      <c r="I253" s="44">
        <f>SUM(I249:I252)</f>
        <v>2106.3</v>
      </c>
      <c r="J253" s="50">
        <f>SUM(J249:J252)</f>
        <v>501.5</v>
      </c>
    </row>
    <row r="254" spans="1:10" ht="14.25">
      <c r="A254" s="40">
        <v>45</v>
      </c>
      <c r="B254" s="35" t="s">
        <v>69</v>
      </c>
      <c r="C254" s="19" t="s">
        <v>78</v>
      </c>
      <c r="D254" s="11"/>
      <c r="E254" s="11"/>
      <c r="F254" s="53">
        <v>6441</v>
      </c>
      <c r="G254" s="44">
        <f>F256/4</f>
        <v>1288.2</v>
      </c>
      <c r="H254" s="44">
        <f>F256/4</f>
        <v>1288.2</v>
      </c>
      <c r="I254" s="44">
        <f>F256/4</f>
        <v>1288.2</v>
      </c>
      <c r="J254" s="50">
        <f>F256/4</f>
        <v>1288.2</v>
      </c>
    </row>
    <row r="255" spans="1:10" ht="14.25">
      <c r="A255" s="40"/>
      <c r="B255" s="35"/>
      <c r="C255" s="19" t="s">
        <v>98</v>
      </c>
      <c r="D255" s="11" t="s">
        <v>94</v>
      </c>
      <c r="E255" s="11">
        <v>7</v>
      </c>
      <c r="F255" s="72"/>
      <c r="G255" s="44"/>
      <c r="H255" s="44"/>
      <c r="I255" s="44">
        <v>5152.8</v>
      </c>
      <c r="J255" s="50"/>
    </row>
    <row r="256" spans="1:10" ht="12.75">
      <c r="A256" s="39"/>
      <c r="B256" s="8" t="s">
        <v>52</v>
      </c>
      <c r="C256" s="19"/>
      <c r="D256" s="16"/>
      <c r="E256" s="16"/>
      <c r="F256" s="49">
        <v>5152.8</v>
      </c>
      <c r="G256" s="44"/>
      <c r="H256" s="44"/>
      <c r="I256" s="44"/>
      <c r="J256" s="50"/>
    </row>
    <row r="257" spans="1:10" ht="12.75">
      <c r="A257" s="39"/>
      <c r="B257" s="85" t="s">
        <v>53</v>
      </c>
      <c r="C257" s="85"/>
      <c r="D257" s="11" t="s">
        <v>18</v>
      </c>
      <c r="E257" s="16"/>
      <c r="F257" s="44">
        <f>F254-F256</f>
        <v>1288.1999999999998</v>
      </c>
      <c r="G257" s="44">
        <f>F257/4</f>
        <v>322.04999999999995</v>
      </c>
      <c r="H257" s="44">
        <f>F257/4</f>
        <v>322.04999999999995</v>
      </c>
      <c r="I257" s="44">
        <f>F257/4</f>
        <v>322.04999999999995</v>
      </c>
      <c r="J257" s="50">
        <f>F257/4</f>
        <v>322.04999999999995</v>
      </c>
    </row>
    <row r="258" spans="1:10" ht="12.75">
      <c r="A258" s="39"/>
      <c r="B258" s="14" t="s">
        <v>13</v>
      </c>
      <c r="C258" s="15"/>
      <c r="D258" s="16"/>
      <c r="E258" s="16"/>
      <c r="F258" s="44">
        <f>F257+F256</f>
        <v>6441</v>
      </c>
      <c r="G258" s="44">
        <f>SUM(G254:G257)</f>
        <v>1610.25</v>
      </c>
      <c r="H258" s="44">
        <f>SUM(H254:H257)</f>
        <v>1610.25</v>
      </c>
      <c r="I258" s="44">
        <f>SUM(I254:I257)</f>
        <v>6763.05</v>
      </c>
      <c r="J258" s="50">
        <f>SUM(J254:J257)</f>
        <v>1610.25</v>
      </c>
    </row>
    <row r="259" spans="1:10" ht="14.25">
      <c r="A259" s="32">
        <v>46</v>
      </c>
      <c r="B259" s="35" t="s">
        <v>70</v>
      </c>
      <c r="C259" s="19" t="s">
        <v>78</v>
      </c>
      <c r="D259" s="11"/>
      <c r="E259" s="11"/>
      <c r="F259" s="53">
        <v>3243</v>
      </c>
      <c r="G259" s="62">
        <f>F261/4</f>
        <v>648.6</v>
      </c>
      <c r="H259" s="62">
        <f>F261/4</f>
        <v>648.6</v>
      </c>
      <c r="I259" s="62">
        <f>F261/4</f>
        <v>648.6</v>
      </c>
      <c r="J259" s="63">
        <f>F261/4</f>
        <v>648.6</v>
      </c>
    </row>
    <row r="260" spans="1:10" ht="14.25">
      <c r="A260" s="32"/>
      <c r="B260" s="35"/>
      <c r="C260" s="19" t="s">
        <v>98</v>
      </c>
      <c r="D260" s="11" t="s">
        <v>94</v>
      </c>
      <c r="E260" s="11">
        <v>4</v>
      </c>
      <c r="F260" s="72"/>
      <c r="G260" s="62"/>
      <c r="H260" s="62"/>
      <c r="I260" s="62">
        <v>2594.4</v>
      </c>
      <c r="J260" s="63"/>
    </row>
    <row r="261" spans="1:10" ht="12.75">
      <c r="A261" s="31"/>
      <c r="B261" s="8" t="s">
        <v>52</v>
      </c>
      <c r="C261" s="19"/>
      <c r="D261" s="11"/>
      <c r="E261" s="11"/>
      <c r="F261" s="49">
        <v>2594.4</v>
      </c>
      <c r="G261" s="62"/>
      <c r="H261" s="62"/>
      <c r="I261" s="62"/>
      <c r="J261" s="63"/>
    </row>
    <row r="262" spans="1:10" ht="12.75">
      <c r="A262" s="31"/>
      <c r="B262" s="85" t="s">
        <v>53</v>
      </c>
      <c r="C262" s="85"/>
      <c r="D262" s="11" t="s">
        <v>18</v>
      </c>
      <c r="E262" s="11"/>
      <c r="F262" s="62">
        <f>F259-F261</f>
        <v>648.5999999999999</v>
      </c>
      <c r="G262" s="62">
        <f>F262/4</f>
        <v>162.14999999999998</v>
      </c>
      <c r="H262" s="62">
        <f>F262/4</f>
        <v>162.14999999999998</v>
      </c>
      <c r="I262" s="62">
        <f>F262/4</f>
        <v>162.14999999999998</v>
      </c>
      <c r="J262" s="63">
        <f>F262/4</f>
        <v>162.14999999999998</v>
      </c>
    </row>
    <row r="263" spans="1:10" ht="12.75">
      <c r="A263" s="39"/>
      <c r="B263" s="14" t="s">
        <v>13</v>
      </c>
      <c r="C263" s="15"/>
      <c r="D263" s="11"/>
      <c r="E263" s="16"/>
      <c r="F263" s="62">
        <f>F262+F261</f>
        <v>3243</v>
      </c>
      <c r="G263" s="62">
        <f>SUM(G259:G262)</f>
        <v>810.75</v>
      </c>
      <c r="H263" s="62">
        <f>SUM(H259:H262)</f>
        <v>810.75</v>
      </c>
      <c r="I263" s="62">
        <f>SUM(I259:I262)</f>
        <v>3405.15</v>
      </c>
      <c r="J263" s="63">
        <f>SUM(J259:J262)</f>
        <v>810.75</v>
      </c>
    </row>
    <row r="264" spans="1:10" ht="14.25">
      <c r="A264" s="40">
        <v>47</v>
      </c>
      <c r="B264" s="35" t="s">
        <v>64</v>
      </c>
      <c r="C264" s="19" t="s">
        <v>78</v>
      </c>
      <c r="D264" s="11"/>
      <c r="E264" s="11"/>
      <c r="F264" s="53">
        <v>11482</v>
      </c>
      <c r="G264" s="44">
        <f>F266/4</f>
        <v>2296.4</v>
      </c>
      <c r="H264" s="44">
        <f>F266/4</f>
        <v>2296.4</v>
      </c>
      <c r="I264" s="44">
        <f>F266/4</f>
        <v>2296.4</v>
      </c>
      <c r="J264" s="50">
        <f>F266/4</f>
        <v>2296.4</v>
      </c>
    </row>
    <row r="265" spans="1:10" ht="14.25">
      <c r="A265" s="40"/>
      <c r="B265" s="35"/>
      <c r="C265" s="19" t="s">
        <v>98</v>
      </c>
      <c r="D265" s="11" t="s">
        <v>94</v>
      </c>
      <c r="E265" s="11">
        <v>12</v>
      </c>
      <c r="F265" s="72"/>
      <c r="G265" s="44"/>
      <c r="H265" s="44"/>
      <c r="I265" s="44">
        <v>9185.6</v>
      </c>
      <c r="J265" s="50"/>
    </row>
    <row r="266" spans="1:10" ht="12.75">
      <c r="A266" s="39"/>
      <c r="B266" s="8" t="s">
        <v>52</v>
      </c>
      <c r="C266" s="19"/>
      <c r="D266" s="11"/>
      <c r="E266" s="16"/>
      <c r="F266" s="49">
        <v>9185.6</v>
      </c>
      <c r="G266" s="44"/>
      <c r="H266" s="44"/>
      <c r="I266" s="44"/>
      <c r="J266" s="50"/>
    </row>
    <row r="267" spans="1:10" ht="12.75">
      <c r="A267" s="39"/>
      <c r="B267" s="85" t="s">
        <v>53</v>
      </c>
      <c r="C267" s="85"/>
      <c r="D267" s="11" t="s">
        <v>18</v>
      </c>
      <c r="E267" s="16"/>
      <c r="F267" s="44">
        <f>F264-F266</f>
        <v>2296.3999999999996</v>
      </c>
      <c r="G267" s="44">
        <f>F267/4</f>
        <v>574.0999999999999</v>
      </c>
      <c r="H267" s="44">
        <f>F267/4</f>
        <v>574.0999999999999</v>
      </c>
      <c r="I267" s="44">
        <f>F267/4</f>
        <v>574.0999999999999</v>
      </c>
      <c r="J267" s="50">
        <f>F267/4</f>
        <v>574.0999999999999</v>
      </c>
    </row>
    <row r="268" spans="1:10" ht="12.75">
      <c r="A268" s="39"/>
      <c r="B268" s="14" t="s">
        <v>13</v>
      </c>
      <c r="C268" s="15"/>
      <c r="D268" s="11"/>
      <c r="E268" s="16"/>
      <c r="F268" s="44">
        <f>F266+F267</f>
        <v>11482</v>
      </c>
      <c r="G268" s="44">
        <f>SUM(G264:G267)</f>
        <v>2870.5</v>
      </c>
      <c r="H268" s="44">
        <f>SUM(H264:H267)</f>
        <v>2870.5</v>
      </c>
      <c r="I268" s="44">
        <f>SUM(I264:I267)</f>
        <v>12056.1</v>
      </c>
      <c r="J268" s="50">
        <f>SUM(J264:J267)</f>
        <v>2870.5</v>
      </c>
    </row>
    <row r="269" spans="1:10" ht="14.25">
      <c r="A269" s="40">
        <v>48</v>
      </c>
      <c r="B269" s="35" t="s">
        <v>47</v>
      </c>
      <c r="C269" s="19" t="s">
        <v>78</v>
      </c>
      <c r="D269" s="11"/>
      <c r="E269" s="11"/>
      <c r="F269" s="53">
        <v>2467</v>
      </c>
      <c r="G269" s="44">
        <f>F271/4</f>
        <v>493.4</v>
      </c>
      <c r="H269" s="44">
        <f>F271/4</f>
        <v>493.4</v>
      </c>
      <c r="I269" s="44">
        <f>F271/4</f>
        <v>493.4</v>
      </c>
      <c r="J269" s="50">
        <f>F271/4</f>
        <v>493.4</v>
      </c>
    </row>
    <row r="270" spans="1:10" ht="14.25">
      <c r="A270" s="40"/>
      <c r="B270" s="35"/>
      <c r="C270" s="19" t="s">
        <v>98</v>
      </c>
      <c r="D270" s="11" t="s">
        <v>94</v>
      </c>
      <c r="E270" s="11">
        <v>3</v>
      </c>
      <c r="F270" s="72"/>
      <c r="G270" s="44"/>
      <c r="H270" s="44"/>
      <c r="I270" s="44">
        <v>1973.6</v>
      </c>
      <c r="J270" s="50"/>
    </row>
    <row r="271" spans="1:10" ht="12.75">
      <c r="A271" s="39"/>
      <c r="B271" s="8" t="s">
        <v>52</v>
      </c>
      <c r="C271" s="19"/>
      <c r="D271" s="11"/>
      <c r="E271" s="16"/>
      <c r="F271" s="49">
        <v>1973.6</v>
      </c>
      <c r="G271" s="44"/>
      <c r="H271" s="44"/>
      <c r="I271" s="44"/>
      <c r="J271" s="50"/>
    </row>
    <row r="272" spans="1:10" ht="12.75">
      <c r="A272" s="39"/>
      <c r="B272" s="85" t="s">
        <v>53</v>
      </c>
      <c r="C272" s="85"/>
      <c r="D272" s="11"/>
      <c r="E272" s="16"/>
      <c r="F272" s="44">
        <f>F269-F271</f>
        <v>493.4000000000001</v>
      </c>
      <c r="G272" s="44">
        <f>F272/4</f>
        <v>123.35000000000002</v>
      </c>
      <c r="H272" s="44">
        <f>F272/4</f>
        <v>123.35000000000002</v>
      </c>
      <c r="I272" s="44">
        <f>F272/4</f>
        <v>123.35000000000002</v>
      </c>
      <c r="J272" s="50">
        <f>F272/4</f>
        <v>123.35000000000002</v>
      </c>
    </row>
    <row r="273" spans="1:10" ht="12.75">
      <c r="A273" s="39"/>
      <c r="B273" s="14" t="s">
        <v>13</v>
      </c>
      <c r="C273" s="15"/>
      <c r="D273" s="11"/>
      <c r="E273" s="16"/>
      <c r="F273" s="44">
        <f>F271+F272</f>
        <v>2467</v>
      </c>
      <c r="G273" s="44">
        <f>SUM(G269:G272)</f>
        <v>616.75</v>
      </c>
      <c r="H273" s="44">
        <f>SUM(H269:H272)</f>
        <v>616.75</v>
      </c>
      <c r="I273" s="44">
        <f>SUM(I269:I272)</f>
        <v>2590.35</v>
      </c>
      <c r="J273" s="50">
        <f>SUM(J269:J272)</f>
        <v>616.75</v>
      </c>
    </row>
    <row r="274" spans="1:10" ht="14.25">
      <c r="A274" s="40">
        <v>49</v>
      </c>
      <c r="B274" s="83" t="s">
        <v>79</v>
      </c>
      <c r="C274" s="15" t="s">
        <v>78</v>
      </c>
      <c r="D274" s="11"/>
      <c r="E274" s="16"/>
      <c r="F274" s="84">
        <v>14223</v>
      </c>
      <c r="G274" s="38">
        <f>F276/4</f>
        <v>2844.6</v>
      </c>
      <c r="H274" s="38">
        <f>F276/4</f>
        <v>2844.6</v>
      </c>
      <c r="I274" s="38">
        <f>F276/4</f>
        <v>2844.6</v>
      </c>
      <c r="J274" s="41">
        <f>F276/4</f>
        <v>2844.6</v>
      </c>
    </row>
    <row r="275" spans="1:10" ht="14.25">
      <c r="A275" s="40"/>
      <c r="B275" s="83"/>
      <c r="C275" s="15" t="s">
        <v>98</v>
      </c>
      <c r="D275" s="11" t="s">
        <v>94</v>
      </c>
      <c r="E275" s="16">
        <v>15</v>
      </c>
      <c r="F275" s="69"/>
      <c r="G275" s="38"/>
      <c r="H275" s="38"/>
      <c r="I275" s="38">
        <v>11378.4</v>
      </c>
      <c r="J275" s="41"/>
    </row>
    <row r="276" spans="1:10" ht="12.75">
      <c r="A276" s="39"/>
      <c r="B276" s="8" t="s">
        <v>52</v>
      </c>
      <c r="C276" s="19"/>
      <c r="D276" s="11"/>
      <c r="E276" s="16"/>
      <c r="F276" s="45">
        <v>11378.4</v>
      </c>
      <c r="G276" s="38"/>
      <c r="H276" s="38"/>
      <c r="I276" s="38"/>
      <c r="J276" s="41"/>
    </row>
    <row r="277" spans="1:10" ht="12.75">
      <c r="A277" s="39"/>
      <c r="B277" s="85" t="s">
        <v>53</v>
      </c>
      <c r="C277" s="85"/>
      <c r="D277" s="11"/>
      <c r="E277" s="16"/>
      <c r="F277" s="38">
        <f>F274-F276</f>
        <v>2844.6000000000004</v>
      </c>
      <c r="G277" s="38">
        <f>F277/4</f>
        <v>711.1500000000001</v>
      </c>
      <c r="H277" s="38">
        <f>F277/4</f>
        <v>711.1500000000001</v>
      </c>
      <c r="I277" s="38">
        <f>F277/4</f>
        <v>711.1500000000001</v>
      </c>
      <c r="J277" s="41">
        <f>F277/4</f>
        <v>711.1500000000001</v>
      </c>
    </row>
    <row r="278" spans="1:10" ht="12.75">
      <c r="A278" s="39"/>
      <c r="B278" s="14" t="s">
        <v>13</v>
      </c>
      <c r="C278" s="15"/>
      <c r="D278" s="11"/>
      <c r="E278" s="16"/>
      <c r="F278" s="38">
        <f>F276+F277</f>
        <v>14223</v>
      </c>
      <c r="G278" s="38">
        <f>SUM(G274:G277)</f>
        <v>3555.75</v>
      </c>
      <c r="H278" s="38">
        <f>SUM(H274:H277)</f>
        <v>3555.75</v>
      </c>
      <c r="I278" s="38">
        <f>SUM(I274:I277)</f>
        <v>14934.15</v>
      </c>
      <c r="J278" s="41">
        <f>SUM(J274:J277)</f>
        <v>3555.75</v>
      </c>
    </row>
    <row r="279" spans="1:10" ht="12.75">
      <c r="A279" s="32">
        <v>50</v>
      </c>
      <c r="B279" s="103" t="s">
        <v>80</v>
      </c>
      <c r="C279" s="9" t="s">
        <v>78</v>
      </c>
      <c r="D279" s="9"/>
      <c r="E279" s="9"/>
      <c r="F279" s="57">
        <v>211763.6</v>
      </c>
      <c r="G279" s="55">
        <f>F283/4</f>
        <v>42352.72</v>
      </c>
      <c r="H279" s="55">
        <f>F283/4</f>
        <v>42352.72</v>
      </c>
      <c r="I279" s="55">
        <f>F283/4</f>
        <v>42352.72</v>
      </c>
      <c r="J279" s="56">
        <f>F283/4</f>
        <v>42352.72</v>
      </c>
    </row>
    <row r="280" spans="1:10" ht="12.75">
      <c r="A280" s="32"/>
      <c r="B280" s="103"/>
      <c r="C280" s="9" t="s">
        <v>131</v>
      </c>
      <c r="D280" s="9" t="s">
        <v>88</v>
      </c>
      <c r="E280" s="9">
        <v>4</v>
      </c>
      <c r="F280" s="71"/>
      <c r="G280" s="55"/>
      <c r="H280" s="55">
        <v>26000</v>
      </c>
      <c r="I280" s="55"/>
      <c r="J280" s="56"/>
    </row>
    <row r="281" spans="1:10" ht="12.75">
      <c r="A281" s="32"/>
      <c r="B281" s="103"/>
      <c r="C281" s="9" t="s">
        <v>89</v>
      </c>
      <c r="D281" s="9" t="s">
        <v>88</v>
      </c>
      <c r="E281" s="9">
        <v>7</v>
      </c>
      <c r="F281" s="71"/>
      <c r="G281" s="55">
        <v>25000</v>
      </c>
      <c r="H281" s="55"/>
      <c r="I281" s="55"/>
      <c r="J281" s="56"/>
    </row>
    <row r="282" spans="1:10" ht="12.75">
      <c r="A282" s="32"/>
      <c r="B282" s="103"/>
      <c r="C282" s="9" t="s">
        <v>90</v>
      </c>
      <c r="D282" s="9" t="s">
        <v>88</v>
      </c>
      <c r="E282" s="9">
        <v>1</v>
      </c>
      <c r="F282" s="71"/>
      <c r="G282" s="55"/>
      <c r="H282" s="55"/>
      <c r="I282" s="55"/>
      <c r="J282" s="56">
        <f>F283-G281-H280</f>
        <v>118410.88</v>
      </c>
    </row>
    <row r="283" spans="1:10" ht="12.75">
      <c r="A283" s="31"/>
      <c r="B283" s="86" t="s">
        <v>52</v>
      </c>
      <c r="C283" s="86"/>
      <c r="D283" s="9"/>
      <c r="E283" s="9"/>
      <c r="F283" s="58">
        <v>169410.88</v>
      </c>
      <c r="G283" s="55"/>
      <c r="H283" s="55"/>
      <c r="I283" s="55"/>
      <c r="J283" s="56"/>
    </row>
    <row r="284" spans="1:10" ht="12.75">
      <c r="A284" s="31"/>
      <c r="B284" s="85" t="s">
        <v>53</v>
      </c>
      <c r="C284" s="85"/>
      <c r="D284" s="9"/>
      <c r="E284" s="9"/>
      <c r="F284" s="55">
        <f>F279-F283</f>
        <v>42352.72</v>
      </c>
      <c r="G284" s="55">
        <f>F284/4</f>
        <v>10588.18</v>
      </c>
      <c r="H284" s="55">
        <f>F284/4</f>
        <v>10588.18</v>
      </c>
      <c r="I284" s="55">
        <f>F284/4</f>
        <v>10588.18</v>
      </c>
      <c r="J284" s="56">
        <f>F284/4</f>
        <v>10588.18</v>
      </c>
    </row>
    <row r="285" spans="1:10" ht="12.75">
      <c r="A285" s="31"/>
      <c r="B285" s="14" t="s">
        <v>13</v>
      </c>
      <c r="C285" s="9"/>
      <c r="D285" s="9"/>
      <c r="E285" s="9"/>
      <c r="F285" s="55">
        <f>F283+F284</f>
        <v>211763.6</v>
      </c>
      <c r="G285" s="55">
        <f>SUM(G279:G284)</f>
        <v>77940.9</v>
      </c>
      <c r="H285" s="55">
        <f>SUM(H279:H284)</f>
        <v>78940.9</v>
      </c>
      <c r="I285" s="55">
        <f>SUM(I279:I284)</f>
        <v>52940.9</v>
      </c>
      <c r="J285" s="56">
        <f>SUM(J279:J284)</f>
        <v>171351.78</v>
      </c>
    </row>
    <row r="286" spans="1:10" ht="14.25" customHeight="1">
      <c r="A286" s="32">
        <v>51</v>
      </c>
      <c r="B286" s="102" t="s">
        <v>82</v>
      </c>
      <c r="C286" s="9" t="s">
        <v>78</v>
      </c>
      <c r="D286" s="9"/>
      <c r="E286" s="9"/>
      <c r="F286" s="57">
        <v>75067.25</v>
      </c>
      <c r="G286" s="55">
        <f>F288/4</f>
        <v>15013.45</v>
      </c>
      <c r="H286" s="55">
        <f>F288/4</f>
        <v>15013.45</v>
      </c>
      <c r="I286" s="55">
        <f>F288/4</f>
        <v>15013.45</v>
      </c>
      <c r="J286" s="56">
        <f>F288/4</f>
        <v>15013.45</v>
      </c>
    </row>
    <row r="287" spans="1:10" ht="14.25" customHeight="1">
      <c r="A287" s="32"/>
      <c r="B287" s="102"/>
      <c r="C287" s="9" t="s">
        <v>91</v>
      </c>
      <c r="D287" s="9" t="s">
        <v>88</v>
      </c>
      <c r="E287" s="9">
        <v>1</v>
      </c>
      <c r="F287" s="71"/>
      <c r="G287" s="55"/>
      <c r="H287" s="55"/>
      <c r="I287" s="55"/>
      <c r="J287" s="56">
        <v>60053.8</v>
      </c>
    </row>
    <row r="288" spans="1:10" ht="12.75">
      <c r="A288" s="32"/>
      <c r="B288" s="8" t="s">
        <v>52</v>
      </c>
      <c r="C288" s="19"/>
      <c r="D288" s="9"/>
      <c r="E288" s="9"/>
      <c r="F288" s="58">
        <v>60053.8</v>
      </c>
      <c r="G288" s="55"/>
      <c r="H288" s="55"/>
      <c r="I288" s="55"/>
      <c r="J288" s="56"/>
    </row>
    <row r="289" spans="1:10" ht="12.75">
      <c r="A289" s="32"/>
      <c r="B289" s="85" t="s">
        <v>53</v>
      </c>
      <c r="C289" s="85"/>
      <c r="D289" s="9"/>
      <c r="E289" s="9"/>
      <c r="F289" s="61">
        <f>F286-F288</f>
        <v>15013.449999999997</v>
      </c>
      <c r="G289" s="55">
        <f>F289/4</f>
        <v>3753.3624999999993</v>
      </c>
      <c r="H289" s="55">
        <f>F289/4</f>
        <v>3753.3624999999993</v>
      </c>
      <c r="I289" s="55">
        <f>F289/4</f>
        <v>3753.3624999999993</v>
      </c>
      <c r="J289" s="56">
        <f>F289/4</f>
        <v>3753.3624999999993</v>
      </c>
    </row>
    <row r="290" spans="1:10" ht="12.75">
      <c r="A290" s="32"/>
      <c r="B290" s="14" t="s">
        <v>13</v>
      </c>
      <c r="C290" s="9"/>
      <c r="D290" s="9"/>
      <c r="E290" s="9"/>
      <c r="F290" s="61">
        <f>F288+F289</f>
        <v>75067.25</v>
      </c>
      <c r="G290" s="55">
        <f>SUM(G286:G289)</f>
        <v>18766.8125</v>
      </c>
      <c r="H290" s="55">
        <f>SUM(H286:H289)</f>
        <v>18766.8125</v>
      </c>
      <c r="I290" s="55">
        <f>SUM(I286:I289)</f>
        <v>18766.8125</v>
      </c>
      <c r="J290" s="56">
        <f>SUM(J286:J289)</f>
        <v>78820.6125</v>
      </c>
    </row>
    <row r="291" spans="1:10" ht="14.25" customHeight="1">
      <c r="A291" s="32">
        <v>52</v>
      </c>
      <c r="B291" s="102" t="s">
        <v>83</v>
      </c>
      <c r="C291" s="9" t="s">
        <v>78</v>
      </c>
      <c r="D291" s="9"/>
      <c r="E291" s="9"/>
      <c r="F291" s="57">
        <v>37163</v>
      </c>
      <c r="G291" s="55">
        <f>F293/4</f>
        <v>7432.6</v>
      </c>
      <c r="H291" s="55">
        <f>F293/4</f>
        <v>7432.6</v>
      </c>
      <c r="I291" s="55">
        <f>F293/4</f>
        <v>7432.6</v>
      </c>
      <c r="J291" s="56">
        <f>F293/4</f>
        <v>7432.6</v>
      </c>
    </row>
    <row r="292" spans="1:10" ht="14.25" customHeight="1">
      <c r="A292" s="32"/>
      <c r="B292" s="102"/>
      <c r="C292" s="9" t="s">
        <v>128</v>
      </c>
      <c r="D292" s="9" t="s">
        <v>88</v>
      </c>
      <c r="E292" s="9">
        <v>2</v>
      </c>
      <c r="F292" s="71"/>
      <c r="G292" s="55"/>
      <c r="H292" s="55"/>
      <c r="I292" s="55">
        <v>29730.4</v>
      </c>
      <c r="J292" s="56"/>
    </row>
    <row r="293" spans="1:10" ht="12.75">
      <c r="A293" s="32"/>
      <c r="B293" s="86" t="s">
        <v>52</v>
      </c>
      <c r="C293" s="86"/>
      <c r="D293" s="9"/>
      <c r="E293" s="9"/>
      <c r="F293" s="58">
        <v>29730.4</v>
      </c>
      <c r="G293" s="55"/>
      <c r="H293" s="55"/>
      <c r="I293" s="55"/>
      <c r="J293" s="56"/>
    </row>
    <row r="294" spans="1:10" ht="12.75">
      <c r="A294" s="32"/>
      <c r="B294" s="85" t="s">
        <v>53</v>
      </c>
      <c r="C294" s="85"/>
      <c r="D294" s="9"/>
      <c r="E294" s="9"/>
      <c r="F294" s="55">
        <f>F291-F293</f>
        <v>7432.5999999999985</v>
      </c>
      <c r="G294" s="55">
        <f>F294/4</f>
        <v>1858.1499999999996</v>
      </c>
      <c r="H294" s="55">
        <f>F294/4</f>
        <v>1858.1499999999996</v>
      </c>
      <c r="I294" s="55">
        <f>F294/4</f>
        <v>1858.1499999999996</v>
      </c>
      <c r="J294" s="56">
        <f>F294/4</f>
        <v>1858.1499999999996</v>
      </c>
    </row>
    <row r="295" spans="1:10" ht="12.75">
      <c r="A295" s="32"/>
      <c r="B295" s="14" t="s">
        <v>13</v>
      </c>
      <c r="C295" s="9"/>
      <c r="D295" s="9"/>
      <c r="E295" s="9"/>
      <c r="F295" s="55">
        <f>F293+F294</f>
        <v>37163</v>
      </c>
      <c r="G295" s="55">
        <f>SUM(G291:G294)</f>
        <v>9290.75</v>
      </c>
      <c r="H295" s="55">
        <f>SUM(H291:H294)</f>
        <v>9290.75</v>
      </c>
      <c r="I295" s="55">
        <f>SUM(I291:I294)</f>
        <v>39021.15</v>
      </c>
      <c r="J295" s="56">
        <f>SUM(J291:J294)</f>
        <v>9290.75</v>
      </c>
    </row>
    <row r="296" spans="1:10" ht="14.25" customHeight="1">
      <c r="A296" s="32">
        <v>53</v>
      </c>
      <c r="B296" s="104" t="s">
        <v>84</v>
      </c>
      <c r="C296" s="8" t="s">
        <v>78</v>
      </c>
      <c r="D296" s="8"/>
      <c r="E296" s="8"/>
      <c r="F296" s="57">
        <v>244012.65</v>
      </c>
      <c r="G296" s="55">
        <f>F302/4</f>
        <v>48802.53</v>
      </c>
      <c r="H296" s="55">
        <f>F302/4</f>
        <v>48802.53</v>
      </c>
      <c r="I296" s="55">
        <f>F302/4</f>
        <v>48802.53</v>
      </c>
      <c r="J296" s="56">
        <f>F302/4</f>
        <v>48802.53</v>
      </c>
    </row>
    <row r="297" spans="1:10" ht="14.25" customHeight="1">
      <c r="A297" s="32"/>
      <c r="B297" s="104"/>
      <c r="C297" s="8" t="s">
        <v>93</v>
      </c>
      <c r="D297" s="8" t="s">
        <v>94</v>
      </c>
      <c r="E297" s="8">
        <v>20</v>
      </c>
      <c r="F297" s="71"/>
      <c r="G297" s="55"/>
      <c r="H297" s="55"/>
      <c r="I297" s="55"/>
      <c r="J297" s="56">
        <v>16992</v>
      </c>
    </row>
    <row r="298" spans="1:12" ht="14.25" customHeight="1">
      <c r="A298" s="32"/>
      <c r="B298" s="104"/>
      <c r="C298" s="8" t="s">
        <v>95</v>
      </c>
      <c r="D298" s="8" t="s">
        <v>94</v>
      </c>
      <c r="E298" s="8">
        <v>10</v>
      </c>
      <c r="F298" s="71"/>
      <c r="G298" s="55"/>
      <c r="H298" s="55">
        <v>10023</v>
      </c>
      <c r="I298" s="55"/>
      <c r="J298" s="56"/>
      <c r="K298" s="68" t="s">
        <v>97</v>
      </c>
      <c r="L298" s="68"/>
    </row>
    <row r="299" spans="1:10" ht="14.25" customHeight="1">
      <c r="A299" s="32"/>
      <c r="B299" s="104"/>
      <c r="C299" s="8" t="s">
        <v>96</v>
      </c>
      <c r="D299" s="8" t="s">
        <v>88</v>
      </c>
      <c r="E299" s="8">
        <v>1</v>
      </c>
      <c r="F299" s="71"/>
      <c r="G299" s="55"/>
      <c r="H299" s="55">
        <v>22223</v>
      </c>
      <c r="I299" s="55"/>
      <c r="J299" s="56"/>
    </row>
    <row r="300" spans="1:10" ht="14.25" customHeight="1">
      <c r="A300" s="32"/>
      <c r="B300" s="104"/>
      <c r="C300" s="8" t="s">
        <v>132</v>
      </c>
      <c r="D300" s="8" t="s">
        <v>94</v>
      </c>
      <c r="E300" s="8">
        <v>170</v>
      </c>
      <c r="F300" s="71"/>
      <c r="G300" s="55"/>
      <c r="H300" s="55"/>
      <c r="I300" s="73">
        <v>120908</v>
      </c>
      <c r="J300" s="56"/>
    </row>
    <row r="301" spans="1:10" ht="14.25" customHeight="1">
      <c r="A301" s="32"/>
      <c r="B301" s="104"/>
      <c r="C301" s="8" t="s">
        <v>107</v>
      </c>
      <c r="D301" s="8" t="s">
        <v>87</v>
      </c>
      <c r="E301" s="8">
        <v>12</v>
      </c>
      <c r="F301" s="71"/>
      <c r="G301" s="55"/>
      <c r="H301" s="55"/>
      <c r="I301" s="73"/>
      <c r="J301" s="56">
        <f>F302-I300-J297-H298-H299</f>
        <v>25064.119999999995</v>
      </c>
    </row>
    <row r="302" spans="1:10" ht="12.75">
      <c r="A302" s="32"/>
      <c r="B302" s="86" t="s">
        <v>52</v>
      </c>
      <c r="C302" s="86"/>
      <c r="D302" s="8"/>
      <c r="E302" s="8"/>
      <c r="F302" s="58">
        <v>195210.12</v>
      </c>
      <c r="G302" s="55"/>
      <c r="H302" s="55"/>
      <c r="I302" s="55"/>
      <c r="J302" s="56"/>
    </row>
    <row r="303" spans="1:10" ht="12.75">
      <c r="A303" s="32"/>
      <c r="B303" s="85" t="s">
        <v>53</v>
      </c>
      <c r="C303" s="85"/>
      <c r="D303" s="8"/>
      <c r="E303" s="8"/>
      <c r="F303" s="55">
        <f>F296-F302</f>
        <v>48802.53</v>
      </c>
      <c r="G303" s="55">
        <f>F303/4</f>
        <v>12200.6325</v>
      </c>
      <c r="H303" s="55">
        <f>F303/4</f>
        <v>12200.6325</v>
      </c>
      <c r="I303" s="55">
        <f>F303/4</f>
        <v>12200.6325</v>
      </c>
      <c r="J303" s="56">
        <f>F303/4</f>
        <v>12200.6325</v>
      </c>
    </row>
    <row r="304" spans="1:10" ht="14.25" customHeight="1">
      <c r="A304" s="32"/>
      <c r="B304" s="14" t="s">
        <v>13</v>
      </c>
      <c r="C304" s="8"/>
      <c r="D304" s="8"/>
      <c r="E304" s="8"/>
      <c r="F304" s="55">
        <f>F302+F303</f>
        <v>244012.65</v>
      </c>
      <c r="G304" s="55">
        <f>SUM(G296:G303)</f>
        <v>61003.1625</v>
      </c>
      <c r="H304" s="55">
        <f>SUM(H296:H303)</f>
        <v>93249.1625</v>
      </c>
      <c r="I304" s="55">
        <f>SUM(I296:I303)</f>
        <v>181911.1625</v>
      </c>
      <c r="J304" s="56">
        <f>SUM(J296:J303)</f>
        <v>103059.2825</v>
      </c>
    </row>
    <row r="305" spans="1:10" ht="14.25" customHeight="1">
      <c r="A305" s="32">
        <v>54</v>
      </c>
      <c r="B305" s="83" t="s">
        <v>85</v>
      </c>
      <c r="C305" s="8" t="s">
        <v>129</v>
      </c>
      <c r="D305" s="8"/>
      <c r="E305" s="8"/>
      <c r="F305" s="90">
        <v>6908</v>
      </c>
      <c r="G305" s="20">
        <f>F307/4</f>
        <v>1381.6</v>
      </c>
      <c r="H305" s="20">
        <f>F307/4</f>
        <v>1381.6</v>
      </c>
      <c r="I305" s="20">
        <f>F307/4</f>
        <v>1381.6</v>
      </c>
      <c r="J305" s="51">
        <f>F307/4</f>
        <v>1381.6</v>
      </c>
    </row>
    <row r="306" spans="1:10" ht="14.25" customHeight="1">
      <c r="A306" s="32"/>
      <c r="B306" s="83"/>
      <c r="C306" s="8" t="s">
        <v>98</v>
      </c>
      <c r="D306" s="8" t="s">
        <v>94</v>
      </c>
      <c r="E306" s="8">
        <v>9</v>
      </c>
      <c r="F306" s="91"/>
      <c r="G306" s="20"/>
      <c r="H306" s="20"/>
      <c r="I306" s="20">
        <v>5526.4</v>
      </c>
      <c r="J306" s="51"/>
    </row>
    <row r="307" spans="1:10" ht="14.25" customHeight="1">
      <c r="A307" s="32"/>
      <c r="B307" s="86" t="s">
        <v>52</v>
      </c>
      <c r="C307" s="86"/>
      <c r="D307" s="8"/>
      <c r="E307" s="8"/>
      <c r="F307" s="65">
        <v>5526.4</v>
      </c>
      <c r="G307" s="20"/>
      <c r="H307" s="20"/>
      <c r="I307" s="20"/>
      <c r="J307" s="51"/>
    </row>
    <row r="308" spans="1:10" ht="14.25" customHeight="1">
      <c r="A308" s="32"/>
      <c r="B308" s="85" t="s">
        <v>53</v>
      </c>
      <c r="C308" s="85"/>
      <c r="D308" s="8"/>
      <c r="E308" s="8"/>
      <c r="F308" s="20">
        <f>F305-F307</f>
        <v>1381.6000000000004</v>
      </c>
      <c r="G308" s="20">
        <f>F308/4</f>
        <v>345.4000000000001</v>
      </c>
      <c r="H308" s="20">
        <f>F308/4</f>
        <v>345.4000000000001</v>
      </c>
      <c r="I308" s="20">
        <f>F308/4</f>
        <v>345.4000000000001</v>
      </c>
      <c r="J308" s="51">
        <f>F308/4</f>
        <v>345.4000000000001</v>
      </c>
    </row>
    <row r="309" spans="1:10" ht="14.25" customHeight="1">
      <c r="A309" s="32"/>
      <c r="B309" s="14" t="s">
        <v>13</v>
      </c>
      <c r="C309" s="8"/>
      <c r="D309" s="8"/>
      <c r="E309" s="8"/>
      <c r="F309" s="20">
        <f>F307+F308</f>
        <v>6908</v>
      </c>
      <c r="G309" s="20">
        <f>SUM(G305:G308)</f>
        <v>1727</v>
      </c>
      <c r="H309" s="20">
        <f>SUM(H305:H308)</f>
        <v>1727</v>
      </c>
      <c r="I309" s="20">
        <f>SUM(I305:I308)</f>
        <v>7253.4</v>
      </c>
      <c r="J309" s="51">
        <f>SUM(J305:J308)</f>
        <v>1727</v>
      </c>
    </row>
    <row r="310" spans="1:10" ht="13.5">
      <c r="A310" s="39"/>
      <c r="B310" s="92" t="s">
        <v>54</v>
      </c>
      <c r="C310" s="66"/>
      <c r="D310" s="11" t="s">
        <v>18</v>
      </c>
      <c r="E310" s="16"/>
      <c r="F310" s="76">
        <f>F307+F302+F293+F288+F283+F276+F271+F266+F261+F256+F251+F246+F241+F236+F231+F225+F220+F215+F210+F201+F195+F189+F184+F179+F174+F169+F163+F157+F148+F143+F138+F133+F124+F118+F113+F107+F102+F97+F91+F85+F80+F75+F69+F62+F55+F48+F40+F35+F30+F24+F15</f>
        <v>2670576.644</v>
      </c>
      <c r="G310" s="76">
        <f>G281+G59</f>
        <v>47505</v>
      </c>
      <c r="H310" s="76">
        <f>H299+H298+H280+H199+H167+H123+H111+H89+H67+H66+H61+H46+H44+H28</f>
        <v>403683.80000000005</v>
      </c>
      <c r="I310" s="76">
        <f>I306+I300+I292+I275+I270+I265+I260+I255+I250+I245+I240+I235+I230+I193+I173+I161+I147+I142+I137+I132+I95+I74+I52+I20+I19</f>
        <v>615372.57</v>
      </c>
      <c r="J310" s="77">
        <f>F310-G310-H310-I310</f>
        <v>1604015.2739999997</v>
      </c>
    </row>
    <row r="311" spans="1:10" ht="13.5">
      <c r="A311" s="39"/>
      <c r="B311" s="92" t="s">
        <v>55</v>
      </c>
      <c r="C311" s="66"/>
      <c r="D311" s="11" t="s">
        <v>18</v>
      </c>
      <c r="E311" s="16"/>
      <c r="F311" s="76">
        <f>F308+F303+F294+F289+F284+F277+F272+F267+F262+F257+F252+F247+F242+F237+F232+F226+F221+F216+F211+F202+F196+F190+F185+F180+F175+F170+F164+F158+F149+F144+F139+F134+F125+F119+F114+F108+F103+F98+F92+F86+F81+F76+F70+F63+F56+F49+F41+F36+F31+F25+F16</f>
        <v>667644.1559999997</v>
      </c>
      <c r="G311" s="76">
        <f>F311/4</f>
        <v>166911.03899999993</v>
      </c>
      <c r="H311" s="76">
        <f>F311/4</f>
        <v>166911.03899999993</v>
      </c>
      <c r="I311" s="76">
        <f>F311/4</f>
        <v>166911.03899999993</v>
      </c>
      <c r="J311" s="77">
        <f>F311/4</f>
        <v>166911.03899999993</v>
      </c>
    </row>
    <row r="312" spans="1:10" ht="14.25" thickBot="1">
      <c r="A312" s="36"/>
      <c r="B312" s="95" t="s">
        <v>56</v>
      </c>
      <c r="C312" s="67"/>
      <c r="D312" s="34"/>
      <c r="E312" s="34"/>
      <c r="F312" s="78">
        <f>F310+F311</f>
        <v>3338220.8</v>
      </c>
      <c r="G312" s="78">
        <f>G311+G310</f>
        <v>214416.03899999993</v>
      </c>
      <c r="H312" s="78">
        <f>H311+H310</f>
        <v>570594.8389999999</v>
      </c>
      <c r="I312" s="78">
        <f>I311+I310</f>
        <v>782283.6089999999</v>
      </c>
      <c r="J312" s="79">
        <f>J311+J310</f>
        <v>1770926.3129999996</v>
      </c>
    </row>
    <row r="313" spans="1:10" ht="12.75">
      <c r="A313" s="22"/>
      <c r="B313" s="23"/>
      <c r="C313" s="24"/>
      <c r="D313" s="25"/>
      <c r="E313" s="25"/>
      <c r="F313" s="26"/>
      <c r="G313" s="25"/>
      <c r="H313" s="25"/>
      <c r="I313" s="25"/>
      <c r="J313" s="25"/>
    </row>
    <row r="314" spans="1:10" ht="12.75">
      <c r="A314" s="88" t="s">
        <v>134</v>
      </c>
      <c r="B314" s="88"/>
      <c r="C314" s="24" t="s">
        <v>77</v>
      </c>
      <c r="D314" s="25"/>
      <c r="E314" s="25"/>
      <c r="F314" s="26"/>
      <c r="G314" s="25"/>
      <c r="H314" s="25"/>
      <c r="I314" s="25"/>
      <c r="J314" s="25"/>
    </row>
    <row r="315" spans="1:10" ht="12.75">
      <c r="A315" s="22"/>
      <c r="B315" s="23"/>
      <c r="C315" s="24"/>
      <c r="D315" s="25"/>
      <c r="E315" s="25"/>
      <c r="F315" s="26"/>
      <c r="G315" s="25"/>
      <c r="H315" s="25"/>
      <c r="I315" s="25"/>
      <c r="J315" s="25"/>
    </row>
    <row r="316" spans="1:10" ht="12.75">
      <c r="A316" s="22"/>
      <c r="B316" s="23"/>
      <c r="C316" s="24"/>
      <c r="D316" s="25"/>
      <c r="E316" s="25"/>
      <c r="F316" s="26"/>
      <c r="G316" s="25"/>
      <c r="H316" s="25"/>
      <c r="I316" s="25"/>
      <c r="J316" s="25"/>
    </row>
    <row r="317" spans="1:10" ht="15.75">
      <c r="A317" s="22"/>
      <c r="B317" s="74" t="s">
        <v>133</v>
      </c>
      <c r="C317" s="75" t="s">
        <v>73</v>
      </c>
      <c r="D317" s="74"/>
      <c r="E317" s="74" t="s">
        <v>2</v>
      </c>
      <c r="F317" s="74"/>
      <c r="G317" s="25"/>
      <c r="H317" s="25"/>
      <c r="I317" s="25"/>
      <c r="J317" s="25"/>
    </row>
    <row r="318" spans="1:10" ht="12.75">
      <c r="A318" s="22"/>
      <c r="B318" s="27"/>
      <c r="C318" s="24"/>
      <c r="D318" s="25"/>
      <c r="E318" s="25"/>
      <c r="F318" s="26"/>
      <c r="G318" s="25"/>
      <c r="H318" s="25"/>
      <c r="I318" s="25"/>
      <c r="J318" s="25"/>
    </row>
    <row r="319" spans="1:10" ht="12.75">
      <c r="A319" s="22"/>
      <c r="B319" s="28"/>
      <c r="C319" s="24"/>
      <c r="D319" s="25"/>
      <c r="E319" s="25"/>
      <c r="F319" s="26"/>
      <c r="G319" s="25"/>
      <c r="H319" s="25"/>
      <c r="I319" s="25"/>
      <c r="J319" s="25"/>
    </row>
    <row r="320" spans="1:10" ht="12.75">
      <c r="A320" s="22"/>
      <c r="B320" s="23"/>
      <c r="C320" s="24"/>
      <c r="D320" s="25"/>
      <c r="E320" s="25"/>
      <c r="F320" s="26"/>
      <c r="G320" s="25"/>
      <c r="H320" s="25"/>
      <c r="I320" s="25"/>
      <c r="J320" s="25"/>
    </row>
  </sheetData>
  <sheetProtection/>
  <mergeCells count="105">
    <mergeCell ref="B141:B142"/>
    <mergeCell ref="B177:B178"/>
    <mergeCell ref="B277:C277"/>
    <mergeCell ref="B283:C283"/>
    <mergeCell ref="B211:C211"/>
    <mergeCell ref="B216:C216"/>
    <mergeCell ref="B221:C221"/>
    <mergeCell ref="B226:C226"/>
    <mergeCell ref="A228:J228"/>
    <mergeCell ref="B25:C25"/>
    <mergeCell ref="B289:C289"/>
    <mergeCell ref="B190:C190"/>
    <mergeCell ref="B196:C196"/>
    <mergeCell ref="B129:C129"/>
    <mergeCell ref="B185:C185"/>
    <mergeCell ref="B70:C70"/>
    <mergeCell ref="B51:B52"/>
    <mergeCell ref="B83:B84"/>
    <mergeCell ref="B41:C41"/>
    <mergeCell ref="B56:C56"/>
    <mergeCell ref="B43:B45"/>
    <mergeCell ref="B49:C49"/>
    <mergeCell ref="A27:A29"/>
    <mergeCell ref="B27:B29"/>
    <mergeCell ref="A38:A39"/>
    <mergeCell ref="B38:B39"/>
    <mergeCell ref="B31:C31"/>
    <mergeCell ref="A33:A34"/>
    <mergeCell ref="B33:B34"/>
    <mergeCell ref="A18:A20"/>
    <mergeCell ref="F9:F10"/>
    <mergeCell ref="G9:J9"/>
    <mergeCell ref="A9:A10"/>
    <mergeCell ref="B9:B10"/>
    <mergeCell ref="A13:A14"/>
    <mergeCell ref="B13:B14"/>
    <mergeCell ref="B16:C16"/>
    <mergeCell ref="B18:B20"/>
    <mergeCell ref="A5:J5"/>
    <mergeCell ref="A6:J6"/>
    <mergeCell ref="A7:J7"/>
    <mergeCell ref="A12:J12"/>
    <mergeCell ref="D9:D10"/>
    <mergeCell ref="E9:E10"/>
    <mergeCell ref="C9:C10"/>
    <mergeCell ref="B36:C36"/>
    <mergeCell ref="A314:B314"/>
    <mergeCell ref="B252:C252"/>
    <mergeCell ref="B262:C262"/>
    <mergeCell ref="B267:C267"/>
    <mergeCell ref="B293:C293"/>
    <mergeCell ref="B294:C294"/>
    <mergeCell ref="B272:C272"/>
    <mergeCell ref="B308:C308"/>
    <mergeCell ref="B284:C284"/>
    <mergeCell ref="B119:C119"/>
    <mergeCell ref="B175:C175"/>
    <mergeCell ref="B180:C180"/>
    <mergeCell ref="B125:C125"/>
    <mergeCell ref="B139:C139"/>
    <mergeCell ref="B158:C158"/>
    <mergeCell ref="B134:C134"/>
    <mergeCell ref="B149:C149"/>
    <mergeCell ref="B153:C153"/>
    <mergeCell ref="B144:C144"/>
    <mergeCell ref="A43:A45"/>
    <mergeCell ref="A51:A52"/>
    <mergeCell ref="A58:A60"/>
    <mergeCell ref="B98:C98"/>
    <mergeCell ref="B76:C76"/>
    <mergeCell ref="B58:B60"/>
    <mergeCell ref="B63:C63"/>
    <mergeCell ref="A72:J72"/>
    <mergeCell ref="B81:C81"/>
    <mergeCell ref="B86:C86"/>
    <mergeCell ref="B114:C114"/>
    <mergeCell ref="B92:C92"/>
    <mergeCell ref="B105:B106"/>
    <mergeCell ref="B108:C108"/>
    <mergeCell ref="B103:C103"/>
    <mergeCell ref="B302:C302"/>
    <mergeCell ref="B303:C303"/>
    <mergeCell ref="B307:C307"/>
    <mergeCell ref="B206:C206"/>
    <mergeCell ref="B286:B287"/>
    <mergeCell ref="B291:B292"/>
    <mergeCell ref="B257:C257"/>
    <mergeCell ref="B242:C242"/>
    <mergeCell ref="B247:C247"/>
    <mergeCell ref="B232:C232"/>
    <mergeCell ref="A198:A199"/>
    <mergeCell ref="B202:C202"/>
    <mergeCell ref="A136:A137"/>
    <mergeCell ref="A141:A142"/>
    <mergeCell ref="A187:A188"/>
    <mergeCell ref="B170:C170"/>
    <mergeCell ref="B164:C164"/>
    <mergeCell ref="B172:B173"/>
    <mergeCell ref="B166:B168"/>
    <mergeCell ref="B187:B188"/>
    <mergeCell ref="B229:B230"/>
    <mergeCell ref="B234:B235"/>
    <mergeCell ref="B279:B282"/>
    <mergeCell ref="B296:B301"/>
    <mergeCell ref="B237:C2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dom</cp:lastModifiedBy>
  <cp:lastPrinted>2013-05-07T09:22:48Z</cp:lastPrinted>
  <dcterms:created xsi:type="dcterms:W3CDTF">2012-11-16T02:20:05Z</dcterms:created>
  <dcterms:modified xsi:type="dcterms:W3CDTF">2013-10-30T09:25:02Z</dcterms:modified>
  <cp:category/>
  <cp:version/>
  <cp:contentType/>
  <cp:contentStatus/>
</cp:coreProperties>
</file>