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<sst xmlns="http://schemas.openxmlformats.org/spreadsheetml/2006/main" count="41" uniqueCount="28">
  <si>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№ п/п</t>
  </si>
  <si>
    <t xml:space="preserve">Иркутский тракт </t>
  </si>
  <si>
    <t>Адрес МКД</t>
  </si>
  <si>
    <t xml:space="preserve">Номер дома и литера </t>
  </si>
  <si>
    <t>Количество подъездов/входов</t>
  </si>
  <si>
    <t xml:space="preserve">ул.Бела Куна </t>
  </si>
  <si>
    <t xml:space="preserve">Бела Куна </t>
  </si>
  <si>
    <t xml:space="preserve">Лазарева </t>
  </si>
  <si>
    <t>3а</t>
  </si>
  <si>
    <t>3б</t>
  </si>
  <si>
    <t xml:space="preserve">Ивана Черных </t>
  </si>
  <si>
    <t xml:space="preserve">Демьяна Бедного </t>
  </si>
  <si>
    <t>96ст22</t>
  </si>
  <si>
    <t xml:space="preserve">Количество этажей  </t>
  </si>
  <si>
    <t>Ремонт общего имущества</t>
  </si>
  <si>
    <t xml:space="preserve">Общая площадь  </t>
  </si>
  <si>
    <t>м2</t>
  </si>
  <si>
    <t>Содержание</t>
  </si>
  <si>
    <t>Тех.обслуживание</t>
  </si>
  <si>
    <t>Газ.оборудование</t>
  </si>
  <si>
    <t>ПУ тепла</t>
  </si>
  <si>
    <t>Лифт</t>
  </si>
  <si>
    <t>Мусор</t>
  </si>
  <si>
    <t>Итого содержание</t>
  </si>
  <si>
    <t>ВСЕГО</t>
  </si>
  <si>
    <t>Директор ООО "УК Мой дом"                     И.А.Ротарь</t>
  </si>
  <si>
    <t>Тарифы ООО "УК "Мой дом" 2015 года, руб./м2</t>
  </si>
  <si>
    <t>2015г.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</si>
</sst>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9"/>
      <color indexed="8"/>
      <name val="Arial Cyr"/>
      <family val="0"/>
    </font>
    <font>
      <b/>
      <sz val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180" fontId="10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right"/>
    </xf>
    <xf numFmtId="2" fontId="0" fillId="0" borderId="12" xfId="0" applyNumberFormat="1" applyFill="1" applyBorder="1" applyAlignment="1">
      <alignment horizontal="center"/>
    </xf>
    <xf numFmtId="2" fontId="12" fillId="0" borderId="11" xfId="54" applyNumberFormat="1" applyFont="1" applyFill="1" applyBorder="1" applyAlignment="1">
      <alignment horizontal="center" wrapText="1"/>
      <protection/>
    </xf>
    <xf numFmtId="2" fontId="0" fillId="0" borderId="11" xfId="0" applyNumberFormat="1" applyFill="1" applyBorder="1" applyAlignment="1">
      <alignment horizontal="center"/>
    </xf>
    <xf numFmtId="0" fontId="12" fillId="0" borderId="11" xfId="54" applyFont="1" applyFill="1" applyBorder="1" applyAlignment="1">
      <alignment horizontal="center" wrapText="1"/>
      <protection/>
    </xf>
    <xf numFmtId="180" fontId="12" fillId="0" borderId="11" xfId="54" applyNumberFormat="1" applyFont="1" applyFill="1" applyBorder="1" applyAlignment="1">
      <alignment horizontal="center" wrapText="1"/>
      <protection/>
    </xf>
    <xf numFmtId="2" fontId="0" fillId="0" borderId="15" xfId="0" applyNumberForma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5" fillId="0" borderId="16" xfId="53" applyFont="1" applyFill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0" fillId="0" borderId="17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13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22" xfId="53" applyFont="1" applyBorder="1" applyAlignment="1">
      <alignment horizontal="center"/>
      <protection/>
    </xf>
    <xf numFmtId="0" fontId="5" fillId="0" borderId="23" xfId="53" applyFont="1" applyBorder="1" applyAlignment="1">
      <alignment horizontal="center"/>
      <protection/>
    </xf>
    <xf numFmtId="0" fontId="7" fillId="33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24" xfId="0" applyFont="1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8" xfId="53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5" fillId="0" borderId="24" xfId="53" applyFont="1" applyFill="1" applyBorder="1" applyAlignment="1">
      <alignment horizontal="center" vertical="center" textRotation="90" wrapText="1"/>
      <protection/>
    </xf>
    <xf numFmtId="0" fontId="0" fillId="0" borderId="10" xfId="0" applyFill="1" applyBorder="1" applyAlignment="1">
      <alignment/>
    </xf>
    <xf numFmtId="0" fontId="5" fillId="0" borderId="24" xfId="53" applyFont="1" applyFill="1" applyBorder="1" applyAlignment="1">
      <alignment horizontal="center" vertical="center" textRotation="90"/>
      <protection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00390625" style="0" customWidth="1"/>
    <col min="4" max="4" width="7.00390625" style="0" customWidth="1"/>
    <col min="5" max="5" width="3.00390625" style="0" customWidth="1"/>
    <col min="6" max="6" width="5.7109375" style="0" customWidth="1"/>
    <col min="7" max="7" width="6.8515625" style="0" customWidth="1"/>
    <col min="8" max="8" width="6.00390625" style="0" customWidth="1"/>
    <col min="9" max="11" width="5.28125" style="0" customWidth="1"/>
    <col min="12" max="12" width="5.57421875" style="0" customWidth="1"/>
    <col min="13" max="13" width="6.00390625" style="0" customWidth="1"/>
    <col min="14" max="16" width="7.140625" style="0" customWidth="1"/>
  </cols>
  <sheetData>
    <row r="1" spans="1:16" ht="13.5" thickBo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5"/>
      <c r="P1" s="35"/>
    </row>
    <row r="2" spans="1:16" ht="21.75" customHeight="1">
      <c r="A2" s="60" t="s">
        <v>0</v>
      </c>
      <c r="B2" s="63" t="s">
        <v>2</v>
      </c>
      <c r="C2" s="53" t="s">
        <v>3</v>
      </c>
      <c r="D2" s="55" t="s">
        <v>15</v>
      </c>
      <c r="E2" s="66" t="s">
        <v>13</v>
      </c>
      <c r="F2" s="68" t="s">
        <v>4</v>
      </c>
      <c r="G2" s="69" t="s">
        <v>14</v>
      </c>
      <c r="H2" s="71" t="s">
        <v>17</v>
      </c>
      <c r="I2" s="72"/>
      <c r="J2" s="72"/>
      <c r="K2" s="72"/>
      <c r="L2" s="72"/>
      <c r="M2" s="73"/>
      <c r="N2" s="57" t="s">
        <v>24</v>
      </c>
      <c r="O2" s="36"/>
      <c r="P2" s="36"/>
    </row>
    <row r="3" spans="1:16" ht="77.25" customHeight="1">
      <c r="A3" s="61"/>
      <c r="B3" s="64"/>
      <c r="C3" s="54"/>
      <c r="D3" s="56"/>
      <c r="E3" s="67"/>
      <c r="F3" s="67"/>
      <c r="G3" s="70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6" t="s">
        <v>23</v>
      </c>
      <c r="N3" s="58"/>
      <c r="O3" s="36"/>
      <c r="P3" s="36"/>
    </row>
    <row r="4" spans="1:16" ht="12" customHeight="1">
      <c r="A4" s="62"/>
      <c r="B4" s="65"/>
      <c r="C4" s="2"/>
      <c r="D4" s="3" t="s">
        <v>16</v>
      </c>
      <c r="E4" s="56"/>
      <c r="F4" s="56"/>
      <c r="G4" s="14" t="s">
        <v>27</v>
      </c>
      <c r="H4" s="14" t="s">
        <v>27</v>
      </c>
      <c r="I4" s="14" t="s">
        <v>27</v>
      </c>
      <c r="J4" s="14" t="s">
        <v>27</v>
      </c>
      <c r="K4" s="14" t="s">
        <v>27</v>
      </c>
      <c r="L4" s="14" t="s">
        <v>27</v>
      </c>
      <c r="M4" s="14" t="s">
        <v>27</v>
      </c>
      <c r="N4" s="28" t="s">
        <v>27</v>
      </c>
      <c r="O4" s="37"/>
      <c r="P4" s="37"/>
    </row>
    <row r="5" spans="1:16" ht="13.5" thickBot="1">
      <c r="A5" s="51">
        <v>1</v>
      </c>
      <c r="B5" s="52">
        <v>2</v>
      </c>
      <c r="C5" s="27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1">
        <v>14</v>
      </c>
      <c r="O5" s="38"/>
      <c r="P5" s="38"/>
    </row>
    <row r="6" spans="1:16" s="1" customFormat="1" ht="15" customHeight="1">
      <c r="A6" s="44">
        <v>1</v>
      </c>
      <c r="B6" s="13" t="s">
        <v>10</v>
      </c>
      <c r="C6" s="45" t="s">
        <v>12</v>
      </c>
      <c r="D6" s="46">
        <v>2069.7</v>
      </c>
      <c r="E6" s="46">
        <v>9</v>
      </c>
      <c r="F6" s="46">
        <v>1</v>
      </c>
      <c r="G6" s="23">
        <v>4.91</v>
      </c>
      <c r="H6" s="23">
        <f>7.93</f>
        <v>7.93</v>
      </c>
      <c r="I6" s="47"/>
      <c r="J6" s="47"/>
      <c r="K6" s="47">
        <v>3.32</v>
      </c>
      <c r="L6" s="48">
        <v>3.26</v>
      </c>
      <c r="M6" s="49">
        <f>SUM(H6:L6)</f>
        <v>14.51</v>
      </c>
      <c r="N6" s="50">
        <f>SUM(G6+M6)</f>
        <v>19.42</v>
      </c>
      <c r="O6" s="39"/>
      <c r="P6" s="39"/>
    </row>
    <row r="7" spans="1:16" ht="12.75">
      <c r="A7" s="42">
        <v>2</v>
      </c>
      <c r="B7" s="7" t="s">
        <v>10</v>
      </c>
      <c r="C7" s="4">
        <v>123</v>
      </c>
      <c r="D7" s="10">
        <v>3996.6</v>
      </c>
      <c r="E7" s="5">
        <v>9</v>
      </c>
      <c r="F7" s="5">
        <v>1</v>
      </c>
      <c r="G7" s="20">
        <v>12.23</v>
      </c>
      <c r="H7" s="21">
        <v>15.43</v>
      </c>
      <c r="I7" s="9"/>
      <c r="J7" s="9"/>
      <c r="K7" s="9">
        <v>3.86</v>
      </c>
      <c r="L7" s="25">
        <v>4.42</v>
      </c>
      <c r="M7" s="9">
        <f aca="true" t="shared" si="0" ref="M7:M16">SUM(H7:L7)</f>
        <v>23.71</v>
      </c>
      <c r="N7" s="33">
        <f>SUM(G7+M7)</f>
        <v>35.94</v>
      </c>
      <c r="O7" s="40"/>
      <c r="P7" s="40"/>
    </row>
    <row r="8" spans="1:16" ht="12.75">
      <c r="A8" s="41">
        <v>3</v>
      </c>
      <c r="B8" s="6" t="s">
        <v>1</v>
      </c>
      <c r="C8" s="4">
        <v>200</v>
      </c>
      <c r="D8" s="10">
        <v>4575.2</v>
      </c>
      <c r="E8" s="5">
        <v>9</v>
      </c>
      <c r="F8" s="5">
        <v>1</v>
      </c>
      <c r="G8" s="20">
        <v>13.01</v>
      </c>
      <c r="H8" s="20">
        <v>10.39</v>
      </c>
      <c r="I8" s="9"/>
      <c r="J8" s="9">
        <v>0.95</v>
      </c>
      <c r="K8" s="17">
        <v>2.69</v>
      </c>
      <c r="L8" s="25">
        <v>3.14</v>
      </c>
      <c r="M8" s="9">
        <f t="shared" si="0"/>
        <v>17.169999999999998</v>
      </c>
      <c r="N8" s="32">
        <f aca="true" t="shared" si="1" ref="N8:N16">SUM(G8+M8)</f>
        <v>30.18</v>
      </c>
      <c r="O8" s="39"/>
      <c r="P8" s="39"/>
    </row>
    <row r="9" spans="1:16" ht="12.75">
      <c r="A9" s="41">
        <v>4</v>
      </c>
      <c r="B9" s="6" t="s">
        <v>11</v>
      </c>
      <c r="C9" s="4">
        <v>28</v>
      </c>
      <c r="D9" s="12">
        <v>2061.8</v>
      </c>
      <c r="E9" s="5">
        <v>3</v>
      </c>
      <c r="F9" s="5">
        <v>3</v>
      </c>
      <c r="G9" s="20">
        <v>3.39</v>
      </c>
      <c r="H9" s="18">
        <v>6.61</v>
      </c>
      <c r="I9" s="9"/>
      <c r="J9" s="9">
        <v>0.95</v>
      </c>
      <c r="K9" s="9"/>
      <c r="L9" s="25">
        <v>3.14</v>
      </c>
      <c r="M9" s="9">
        <f t="shared" si="0"/>
        <v>10.700000000000001</v>
      </c>
      <c r="N9" s="32">
        <f t="shared" si="1"/>
        <v>14.090000000000002</v>
      </c>
      <c r="O9" s="39"/>
      <c r="P9" s="39"/>
    </row>
    <row r="10" spans="1:16" ht="12.75">
      <c r="A10" s="41">
        <v>5</v>
      </c>
      <c r="B10" s="6" t="s">
        <v>5</v>
      </c>
      <c r="C10" s="4">
        <v>2</v>
      </c>
      <c r="D10" s="10">
        <v>3129</v>
      </c>
      <c r="E10" s="5">
        <v>5</v>
      </c>
      <c r="F10" s="5">
        <v>4</v>
      </c>
      <c r="G10" s="23">
        <v>9.53</v>
      </c>
      <c r="H10" s="23">
        <f>8-I10</f>
        <v>7.93</v>
      </c>
      <c r="I10" s="25">
        <f>ROUND(2284.8/D10/12*1.189,2)</f>
        <v>0.07</v>
      </c>
      <c r="J10" s="9">
        <v>0.95</v>
      </c>
      <c r="K10" s="9"/>
      <c r="L10" s="25">
        <v>3.14</v>
      </c>
      <c r="M10" s="9">
        <f t="shared" si="0"/>
        <v>12.09</v>
      </c>
      <c r="N10" s="32">
        <f t="shared" si="1"/>
        <v>21.619999999999997</v>
      </c>
      <c r="O10" s="39"/>
      <c r="P10" s="39"/>
    </row>
    <row r="11" spans="1:16" ht="12.75">
      <c r="A11" s="41">
        <v>6</v>
      </c>
      <c r="B11" s="6" t="s">
        <v>6</v>
      </c>
      <c r="C11" s="4">
        <v>16</v>
      </c>
      <c r="D11" s="11">
        <v>3553</v>
      </c>
      <c r="E11" s="5">
        <v>5</v>
      </c>
      <c r="F11" s="5">
        <v>4</v>
      </c>
      <c r="G11" s="19">
        <v>8</v>
      </c>
      <c r="H11" s="23">
        <f>7.4-I11</f>
        <v>7.340000000000001</v>
      </c>
      <c r="I11" s="25">
        <f>ROUND(2284.8/D11/12*1.189,2)</f>
        <v>0.06</v>
      </c>
      <c r="J11" s="9">
        <v>0.95</v>
      </c>
      <c r="K11" s="9"/>
      <c r="L11" s="25">
        <v>3.14</v>
      </c>
      <c r="M11" s="9">
        <f t="shared" si="0"/>
        <v>11.49</v>
      </c>
      <c r="N11" s="32">
        <f t="shared" si="1"/>
        <v>19.490000000000002</v>
      </c>
      <c r="O11" s="39"/>
      <c r="P11" s="39"/>
    </row>
    <row r="12" spans="1:16" ht="12.75">
      <c r="A12" s="41">
        <v>7</v>
      </c>
      <c r="B12" s="6" t="s">
        <v>1</v>
      </c>
      <c r="C12" s="4">
        <v>142</v>
      </c>
      <c r="D12" s="24">
        <v>2819.6</v>
      </c>
      <c r="E12" s="5">
        <v>5</v>
      </c>
      <c r="F12" s="5">
        <v>4</v>
      </c>
      <c r="G12" s="22">
        <v>8</v>
      </c>
      <c r="H12" s="18">
        <v>6.01</v>
      </c>
      <c r="I12" s="25"/>
      <c r="J12" s="9">
        <v>0.95</v>
      </c>
      <c r="K12" s="9"/>
      <c r="L12" s="25">
        <v>3.14</v>
      </c>
      <c r="M12" s="9">
        <f t="shared" si="0"/>
        <v>10.1</v>
      </c>
      <c r="N12" s="32">
        <f t="shared" si="1"/>
        <v>18.1</v>
      </c>
      <c r="O12" s="39"/>
      <c r="P12" s="39"/>
    </row>
    <row r="13" spans="1:16" ht="12.75">
      <c r="A13" s="43">
        <v>8</v>
      </c>
      <c r="B13" s="8" t="s">
        <v>1</v>
      </c>
      <c r="C13" s="4">
        <v>160</v>
      </c>
      <c r="D13" s="10">
        <v>2001.1</v>
      </c>
      <c r="E13" s="5">
        <v>5</v>
      </c>
      <c r="F13" s="5">
        <v>3</v>
      </c>
      <c r="G13" s="20">
        <v>12.8</v>
      </c>
      <c r="H13" s="23">
        <f>9.56-I13</f>
        <v>8.77</v>
      </c>
      <c r="I13" s="25">
        <f>ROUND(15870.4/D13/12*1.189,2)</f>
        <v>0.79</v>
      </c>
      <c r="J13" s="9">
        <v>0.95</v>
      </c>
      <c r="K13" s="9"/>
      <c r="L13" s="25">
        <v>5.26</v>
      </c>
      <c r="M13" s="9">
        <f t="shared" si="0"/>
        <v>15.769999999999998</v>
      </c>
      <c r="N13" s="32">
        <f t="shared" si="1"/>
        <v>28.57</v>
      </c>
      <c r="O13" s="39"/>
      <c r="P13" s="39"/>
    </row>
    <row r="14" spans="1:16" ht="12.75">
      <c r="A14" s="41">
        <v>9</v>
      </c>
      <c r="B14" s="6" t="s">
        <v>1</v>
      </c>
      <c r="C14" s="4">
        <v>188</v>
      </c>
      <c r="D14" s="10">
        <v>2632.56</v>
      </c>
      <c r="E14" s="5">
        <v>5</v>
      </c>
      <c r="F14" s="5">
        <v>3</v>
      </c>
      <c r="G14" s="20">
        <v>8</v>
      </c>
      <c r="H14" s="23">
        <f>8.95-I14</f>
        <v>8.379999999999999</v>
      </c>
      <c r="I14" s="26">
        <f>ROUND(15021.4/D14/12*1.189,2)</f>
        <v>0.57</v>
      </c>
      <c r="J14" s="9">
        <v>0.95</v>
      </c>
      <c r="K14" s="9"/>
      <c r="L14" s="25">
        <v>3.47</v>
      </c>
      <c r="M14" s="9">
        <f t="shared" si="0"/>
        <v>13.37</v>
      </c>
      <c r="N14" s="32">
        <f t="shared" si="1"/>
        <v>21.369999999999997</v>
      </c>
      <c r="O14" s="39"/>
      <c r="P14" s="39"/>
    </row>
    <row r="15" spans="1:16" ht="12.75">
      <c r="A15" s="41">
        <v>10</v>
      </c>
      <c r="B15" s="6" t="s">
        <v>7</v>
      </c>
      <c r="C15" s="4" t="s">
        <v>8</v>
      </c>
      <c r="D15" s="10">
        <v>3057.7</v>
      </c>
      <c r="E15" s="5">
        <v>5</v>
      </c>
      <c r="F15" s="5">
        <v>3</v>
      </c>
      <c r="G15" s="21">
        <v>6.42</v>
      </c>
      <c r="H15" s="21">
        <v>7.88</v>
      </c>
      <c r="I15" s="9"/>
      <c r="J15" s="9"/>
      <c r="K15" s="9"/>
      <c r="L15" s="25">
        <v>3.65</v>
      </c>
      <c r="M15" s="9">
        <f t="shared" si="0"/>
        <v>11.53</v>
      </c>
      <c r="N15" s="32">
        <f t="shared" si="1"/>
        <v>17.95</v>
      </c>
      <c r="O15" s="39"/>
      <c r="P15" s="39"/>
    </row>
    <row r="16" spans="1:16" ht="12.75">
      <c r="A16" s="41">
        <v>11</v>
      </c>
      <c r="B16" s="6" t="s">
        <v>7</v>
      </c>
      <c r="C16" s="4" t="s">
        <v>9</v>
      </c>
      <c r="D16" s="10">
        <v>2869.72</v>
      </c>
      <c r="E16" s="5">
        <v>5</v>
      </c>
      <c r="F16" s="5">
        <v>3</v>
      </c>
      <c r="G16" s="22">
        <v>8</v>
      </c>
      <c r="H16" s="18">
        <v>6.61</v>
      </c>
      <c r="I16" s="9"/>
      <c r="J16" s="9"/>
      <c r="K16" s="9"/>
      <c r="L16" s="25">
        <v>3.87</v>
      </c>
      <c r="M16" s="9">
        <f t="shared" si="0"/>
        <v>10.48</v>
      </c>
      <c r="N16" s="32">
        <f t="shared" si="1"/>
        <v>18.48</v>
      </c>
      <c r="O16" s="39"/>
      <c r="P16" s="39"/>
    </row>
    <row r="17" spans="1:16" ht="12.75">
      <c r="A17" s="41">
        <v>12</v>
      </c>
      <c r="B17" s="6" t="s">
        <v>1</v>
      </c>
      <c r="C17" s="4">
        <v>194</v>
      </c>
      <c r="D17" s="10">
        <v>12336</v>
      </c>
      <c r="E17" s="5">
        <v>10</v>
      </c>
      <c r="F17" s="5">
        <v>6</v>
      </c>
      <c r="G17" s="22">
        <v>5.73</v>
      </c>
      <c r="H17" s="18">
        <v>4.91</v>
      </c>
      <c r="I17" s="9"/>
      <c r="J17" s="9">
        <v>0.95</v>
      </c>
      <c r="K17" s="47">
        <v>3.14</v>
      </c>
      <c r="L17" s="25">
        <v>3.14</v>
      </c>
      <c r="M17" s="9">
        <f>SUM(H17:L17)</f>
        <v>12.14</v>
      </c>
      <c r="N17" s="32">
        <f>SUM(G17+M17)</f>
        <v>17.87</v>
      </c>
      <c r="O17" s="39"/>
      <c r="P17" s="39"/>
    </row>
    <row r="18" spans="2:16" ht="15">
      <c r="B18" s="34" t="s">
        <v>25</v>
      </c>
      <c r="O18" s="39"/>
      <c r="P18" s="39"/>
    </row>
  </sheetData>
  <sheetProtection/>
  <mergeCells count="10">
    <mergeCell ref="C2:C3"/>
    <mergeCell ref="D2:D3"/>
    <mergeCell ref="N2:N3"/>
    <mergeCell ref="A1:N1"/>
    <mergeCell ref="A2:A4"/>
    <mergeCell ref="B2:B4"/>
    <mergeCell ref="E2:E4"/>
    <mergeCell ref="F2:F4"/>
    <mergeCell ref="G2:G3"/>
    <mergeCell ref="H2:M2"/>
  </mergeCells>
  <printOptions/>
  <pageMargins left="1.1811023622047245" right="0" top="0.1968503937007874" bottom="0" header="0.5118110236220472" footer="0.5118110236220472"/>
  <pageSetup horizontalDpi="600" verticalDpi="600" orientation="portrait" paperSize="9" scale="90" r:id="rId1"/>
  <ignoredErrors>
    <ignoredError sqref="M7 M10:M16 M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2014-12-09T02:35:56Z</cp:lastPrinted>
  <dcterms:created xsi:type="dcterms:W3CDTF">1996-10-08T23:32:33Z</dcterms:created>
  <dcterms:modified xsi:type="dcterms:W3CDTF">2015-09-18T03:01:56Z</dcterms:modified>
  <cp:category/>
  <cp:version/>
  <cp:contentType/>
  <cp:contentStatus/>
</cp:coreProperties>
</file>