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580" activeTab="6"/>
  </bookViews>
  <sheets>
    <sheet name="Бела Куна 2" sheetId="1" r:id="rId1"/>
    <sheet name="Бела Куна 16" sheetId="2" r:id="rId2"/>
    <sheet name="И. Черных 96.22" sheetId="3" r:id="rId3"/>
    <sheet name="И. Черных 123" sheetId="4" r:id="rId4"/>
    <sheet name="Иркутский тр 142" sheetId="5" r:id="rId5"/>
    <sheet name="Иркутский тр 160" sheetId="6" r:id="rId6"/>
    <sheet name="Иркутский тр 188" sheetId="7" r:id="rId7"/>
    <sheet name="Иркутский тр 194" sheetId="8" r:id="rId8"/>
    <sheet name="Иркутский тр 200" sheetId="9" r:id="rId9"/>
    <sheet name="Лазарева 3А" sheetId="10" r:id="rId10"/>
    <sheet name="Лазарева 3Б" sheetId="11" r:id="rId11"/>
  </sheets>
  <definedNames/>
  <calcPr fullCalcOnLoad="1"/>
</workbook>
</file>

<file path=xl/sharedStrings.xml><?xml version="1.0" encoding="utf-8"?>
<sst xmlns="http://schemas.openxmlformats.org/spreadsheetml/2006/main" count="891" uniqueCount="230">
  <si>
    <t>Отчет</t>
  </si>
  <si>
    <t>по затратам на содержание и ремонт общего имущества жилого дома</t>
  </si>
  <si>
    <t>Предприятие:  УК Мой дом</t>
  </si>
  <si>
    <t>Площадь дома(домов) (м2):    3129,9</t>
  </si>
  <si>
    <t>Адрес:  Б.Куна ул. д. 2</t>
  </si>
  <si>
    <t>Количество квартир:    79</t>
  </si>
  <si>
    <t xml:space="preserve">Период:  Январь 2014  -  Декабрь 2014 </t>
  </si>
  <si>
    <t>Количество зарегистрированных:    138</t>
  </si>
  <si>
    <t>Приватизированная муниципальная (м2):    3129,9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</si>
  <si>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</si>
  <si>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</si>
  <si>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</si>
  <si>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</si>
  <si>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</si>
  <si>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</si>
  <si>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</si>
  <si>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</si>
  <si>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</si>
  <si>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</si>
  <si>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</si>
  <si>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</si>
  <si>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</si>
  <si>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</si>
  <si>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</si>
  <si>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</si>
  <si>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</si>
  <si>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Автоуслуги(работа фронтального погрузчика)</t>
  </si>
  <si>
    <t>3  (час)</t>
  </si>
  <si>
    <t>Уборка подъезда</t>
  </si>
  <si>
    <t>12 мес</t>
  </si>
  <si>
    <t>Уборка придомовой территории</t>
  </si>
  <si>
    <t>227,5  (дней)</t>
  </si>
  <si>
    <t>Внутридомовое обслуживание</t>
  </si>
  <si>
    <t>Аварийно-диспетчерское обслуживание</t>
  </si>
  <si>
    <t>365 дней</t>
  </si>
  <si>
    <t>Осмотр электрооборудования, газового оборудования, канализации</t>
  </si>
  <si>
    <t>1  (шт.)</t>
  </si>
  <si>
    <t>Содержание и обслуживание жилого фонда</t>
  </si>
  <si>
    <t>12  мес (Услуг/работ)</t>
  </si>
  <si>
    <t>Заявочный ремонт</t>
  </si>
  <si>
    <t>12 мес (Услуг/работ)</t>
  </si>
  <si>
    <t>Конструктивные элементы</t>
  </si>
  <si>
    <t>Очистка кровли</t>
  </si>
  <si>
    <t>455  (м2)</t>
  </si>
  <si>
    <t>Общехозяйственные расходы</t>
  </si>
  <si>
    <t>РИЦ ЖКХ</t>
  </si>
  <si>
    <t>Опрессовка</t>
  </si>
  <si>
    <t>Услуги банка 3%</t>
  </si>
  <si>
    <t>Услуги УК 14,9%</t>
  </si>
  <si>
    <t>Итого:</t>
  </si>
  <si>
    <t>Ремонт СО</t>
  </si>
  <si>
    <t>4  (квартира)</t>
  </si>
  <si>
    <t>Ремонт внутридомового оборудования</t>
  </si>
  <si>
    <t>1  (Услуг/работ)</t>
  </si>
  <si>
    <t>Ремонт системы отопления</t>
  </si>
  <si>
    <t>Ремонт канализации</t>
  </si>
  <si>
    <t>4,65  (м.)</t>
  </si>
  <si>
    <t>24,1  (м.)</t>
  </si>
  <si>
    <t>Ремонт ХВС</t>
  </si>
  <si>
    <t>16  (м.)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</si>
  <si>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</si>
  <si>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</si>
  <si>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</si>
  <si>
    <t>Площадь дома(домов) (м2):    3553,2</t>
  </si>
  <si>
    <t>Адрес:  Б.Куна ул. д. 16</t>
  </si>
  <si>
    <t>Количество квартир:    81</t>
  </si>
  <si>
    <t>Количество зарегистрированных:    188</t>
  </si>
  <si>
    <t>Неприватизированная муниципальная (м2):    114,5</t>
  </si>
  <si>
    <t>Приватизированная муниципальная (м2):    3438,7</t>
  </si>
  <si>
    <t>960  (квартира)</t>
  </si>
  <si>
    <t>232,5  (дней)</t>
  </si>
  <si>
    <t>365(дней)</t>
  </si>
  <si>
    <t>9  (Услуг/работ)</t>
  </si>
  <si>
    <t>12 мес  (Услуг/работ)</t>
  </si>
  <si>
    <t>1280  (м2)</t>
  </si>
  <si>
    <t>Ремонт ГВС</t>
  </si>
  <si>
    <t>3  (м.)</t>
  </si>
  <si>
    <t>Ремонт кровли</t>
  </si>
  <si>
    <t>28,5  (м2)</t>
  </si>
  <si>
    <t>Ремонт освещения тамбур</t>
  </si>
  <si>
    <t>Кап.ремонт фасада</t>
  </si>
  <si>
    <t>Прочие</t>
  </si>
  <si>
    <t>Изготовление проектно-сметной документации на ремонт кровли</t>
  </si>
  <si>
    <t>Площадь дома(домов) (м2):    2069,7</t>
  </si>
  <si>
    <t>Адрес:  И.Черных ул. д. 96  22</t>
  </si>
  <si>
    <t>Количество квартир:    63</t>
  </si>
  <si>
    <t>Количество зарегистрированных:    139</t>
  </si>
  <si>
    <t>Неприватизированная муниципальная (м2):    134,5</t>
  </si>
  <si>
    <t>Приватизированная муниципальная (м2):    1935,2</t>
  </si>
  <si>
    <t>1  (час)</t>
  </si>
  <si>
    <t>Вывоз мусора  в связи с неисполнением обязательств САХ</t>
  </si>
  <si>
    <t>17  (м3)</t>
  </si>
  <si>
    <t>365 (дней)</t>
  </si>
  <si>
    <t>6  (Услуг/работ)</t>
  </si>
  <si>
    <t>83  (Услуг/работ)</t>
  </si>
  <si>
    <t>Экспертиза лифтов</t>
  </si>
  <si>
    <t>Страхование лифтов</t>
  </si>
  <si>
    <t>Замена стояка  ХВС, ГВС</t>
  </si>
  <si>
    <t>5  (м.)</t>
  </si>
  <si>
    <t>Ремонт щитовой</t>
  </si>
  <si>
    <t>Площадь дома(домов) (м2):    3993,9</t>
  </si>
  <si>
    <t>Адрес:  И.Черных ул. д. 123</t>
  </si>
  <si>
    <t>Количество квартир:    259</t>
  </si>
  <si>
    <t>Количество зарегистрированных:    343</t>
  </si>
  <si>
    <t>Неприватизированная муниципальная (м2):    726,8</t>
  </si>
  <si>
    <t>Приватизированная муниципальная (м2):    3267,1</t>
  </si>
  <si>
    <t>47887,2  (м2)</t>
  </si>
  <si>
    <t>26,2727272727273  (дней)</t>
  </si>
  <si>
    <t>159  (Услуг/работ)</t>
  </si>
  <si>
    <t>698  (м2)</t>
  </si>
  <si>
    <t>3,3  (м.)</t>
  </si>
  <si>
    <t>25  (м2)</t>
  </si>
  <si>
    <t>Ремонт крыльца</t>
  </si>
  <si>
    <t>Ремонт освещения 1 этаж</t>
  </si>
  <si>
    <t>105  (м.)</t>
  </si>
  <si>
    <t>Ремонт освещения 2 этаж</t>
  </si>
  <si>
    <t>91  (м.)</t>
  </si>
  <si>
    <t>Ремонт освещения 3 этаж</t>
  </si>
  <si>
    <t>107  (м.)</t>
  </si>
  <si>
    <t>Ремонт освещения 4 эт.</t>
  </si>
  <si>
    <t>38,5  (м.)</t>
  </si>
  <si>
    <t>Ремонт освещения 5 эт.</t>
  </si>
  <si>
    <t>Ремонт освещения 6 этаж</t>
  </si>
  <si>
    <t>4  (шт.)</t>
  </si>
  <si>
    <t>Ремонт освещения 7 этаж</t>
  </si>
  <si>
    <t>Ремонт освещения 9-8</t>
  </si>
  <si>
    <t>261  (м.)</t>
  </si>
  <si>
    <t>Площадь дома(домов) (м2):    2819,6</t>
  </si>
  <si>
    <t>Адрес:  Иркутский тракт д. 142</t>
  </si>
  <si>
    <t>Количество квартир:    60</t>
  </si>
  <si>
    <t>Количество зарегистрированных:    130</t>
  </si>
  <si>
    <t>Неприватизированная муниципальная (м2):    50,5</t>
  </si>
  <si>
    <t>Приватизированная муниципальная (м2):    2769,1</t>
  </si>
  <si>
    <t>10  (м3)</t>
  </si>
  <si>
    <t>4  (подъезд)</t>
  </si>
  <si>
    <t>365  (дней)</t>
  </si>
  <si>
    <t>101  (Услуг/работ)</t>
  </si>
  <si>
    <t>7  (м.)</t>
  </si>
  <si>
    <t>Замена стояка отопления</t>
  </si>
  <si>
    <t>116,65  (м.)</t>
  </si>
  <si>
    <t>Ремонт отмостки</t>
  </si>
  <si>
    <t>25  (м3)</t>
  </si>
  <si>
    <t>14,86  (м.)</t>
  </si>
  <si>
    <t>25  (шт.)</t>
  </si>
  <si>
    <t>Смена стояка ХВС</t>
  </si>
  <si>
    <t>25  (м.)</t>
  </si>
  <si>
    <t>Площадь дома(домов) (м2):    2004,1</t>
  </si>
  <si>
    <t>Адрес:  Иркутский тракт д. 160</t>
  </si>
  <si>
    <t>Количество квартир:    148</t>
  </si>
  <si>
    <t>Количество зарегистрированных:    218</t>
  </si>
  <si>
    <t>Приватизированная муниципальная (м2):    2004,1</t>
  </si>
  <si>
    <t>23  (м3)</t>
  </si>
  <si>
    <t>8  (Услуг/работ)</t>
  </si>
  <si>
    <t>118  (Услуг/работ)</t>
  </si>
  <si>
    <t>1250  (м2)</t>
  </si>
  <si>
    <t>Ремонт подъезда</t>
  </si>
  <si>
    <t>1  (подъезд)</t>
  </si>
  <si>
    <t>20  (м.)</t>
  </si>
  <si>
    <t>7  (секций)</t>
  </si>
  <si>
    <t>12  (шт.)</t>
  </si>
  <si>
    <t>Ремонт электрооборудования</t>
  </si>
  <si>
    <t>3  (шт.)</t>
  </si>
  <si>
    <t>Площадь дома(домов) (м2):    2558,48</t>
  </si>
  <si>
    <t>Адрес:  Иркутский тракт д. 188</t>
  </si>
  <si>
    <t>Количество квартир:    125</t>
  </si>
  <si>
    <t>Количество зарегистрированных:    183</t>
  </si>
  <si>
    <t>Неприватизированная муниципальная (м2):    40,47</t>
  </si>
  <si>
    <t>Приватизированная муниципальная (м2):    2518,01</t>
  </si>
  <si>
    <t>7  (Услуг/работ)</t>
  </si>
  <si>
    <t>109  (Услуг/работ)</t>
  </si>
  <si>
    <t>3,5  (м.)</t>
  </si>
  <si>
    <t>12  (м.)</t>
  </si>
  <si>
    <t>Ремонт электропроводки, освещения</t>
  </si>
  <si>
    <t>Установка новой двери с кодовым замком</t>
  </si>
  <si>
    <t>Площадь дома(домов) (м2):    8305,1</t>
  </si>
  <si>
    <t>Адрес:  Иркутский тракт д. 194</t>
  </si>
  <si>
    <t>Количество квартир:    149</t>
  </si>
  <si>
    <t>Количество зарегистрированных:    400</t>
  </si>
  <si>
    <t>Неприватизированная муниципальная (м2):    77,6</t>
  </si>
  <si>
    <t>Приватизированная муниципальная (м2):    8227,5</t>
  </si>
  <si>
    <t>2  (час)</t>
  </si>
  <si>
    <t>99643,2  (м2)</t>
  </si>
  <si>
    <t>145  (Услуг/работ)</t>
  </si>
  <si>
    <t>1664  (м2)</t>
  </si>
  <si>
    <t>Замена расходомеров на узле учета тепловой энергии</t>
  </si>
  <si>
    <t>4  (Услуг/работ)</t>
  </si>
  <si>
    <t>Ремонт узла</t>
  </si>
  <si>
    <t>2  (Услуг/работ)</t>
  </si>
  <si>
    <t>960  (м2)</t>
  </si>
  <si>
    <t>8  (шт.)</t>
  </si>
  <si>
    <t>Площадь дома(домов) (м2):    4573,2</t>
  </si>
  <si>
    <t>Адрес:  Иркутский тракт д. 200</t>
  </si>
  <si>
    <t>Количество квартир:    142</t>
  </si>
  <si>
    <t>Количество зарегистрированных:    223</t>
  </si>
  <si>
    <t>Неприватизированная муниципальная (м2):    35,9</t>
  </si>
  <si>
    <t>Приватизированная муниципальная (м2):    4537,3</t>
  </si>
  <si>
    <t>34  (м3)</t>
  </si>
  <si>
    <t>12  мес(Услуг/работ)</t>
  </si>
  <si>
    <t>112  (Услуг/работ)</t>
  </si>
  <si>
    <t>860  (м2)</t>
  </si>
  <si>
    <t>2  (м.)</t>
  </si>
  <si>
    <t>5152,9  (Услуг/работ)</t>
  </si>
  <si>
    <t>37,7  (м.)</t>
  </si>
  <si>
    <t>9,5  (м.)</t>
  </si>
  <si>
    <t>Смена стояков отопления</t>
  </si>
  <si>
    <t>35  (м.)</t>
  </si>
  <si>
    <t>Площадь дома(домов) (м2):    3063,3</t>
  </si>
  <si>
    <t>Адрес:  Лазарева ул. д. 3  А</t>
  </si>
  <si>
    <t>Количество квартир:    161</t>
  </si>
  <si>
    <t>Количество зарегистрированных:    232</t>
  </si>
  <si>
    <t>Неприватизированная муниципальная (м2):    120,2</t>
  </si>
  <si>
    <t>Приватизированная муниципальная (м2):    2943,1</t>
  </si>
  <si>
    <t>5  (м3)</t>
  </si>
  <si>
    <t>1139  (квартира)</t>
  </si>
  <si>
    <t>129  (Услуг/работ)</t>
  </si>
  <si>
    <t>12  (месяц)</t>
  </si>
  <si>
    <t>690  (м2)</t>
  </si>
  <si>
    <t>Перенос домофонного оборудования</t>
  </si>
  <si>
    <t>162,5  (м2)</t>
  </si>
  <si>
    <t>11,5  (м.)</t>
  </si>
  <si>
    <t>Площадь дома(домов) (м2):    2869,72</t>
  </si>
  <si>
    <t>Адрес:  Лазарева ул. д. 3  Б</t>
  </si>
  <si>
    <t>Количество квартир:    156</t>
  </si>
  <si>
    <t>Количество зарегистрированных:    233</t>
  </si>
  <si>
    <t>Неприватизированная муниципальная (м2):    46,2</t>
  </si>
  <si>
    <t>Приватизированная муниципальная (м2):    2823,52</t>
  </si>
  <si>
    <t>3 (подъезд)</t>
  </si>
  <si>
    <t>122  (Услуг/работ)</t>
  </si>
  <si>
    <t>100  (м.)</t>
  </si>
  <si>
    <t>6  (м.)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</si>
</sst>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0" xfId="60" applyFont="1" applyAlignment="1">
      <alignment horizontal="left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center" vertical="center" wrapText="1"/>
      <protection/>
    </xf>
    <xf numFmtId="0" fontId="1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0" xfId="59" applyFont="1" applyAlignment="1">
      <alignment horizontal="left" wrapText="1"/>
      <protection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wrapText="1"/>
      <protection/>
    </xf>
    <xf numFmtId="0" fontId="1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wrapText="1"/>
      <protection/>
    </xf>
    <xf numFmtId="0" fontId="1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wrapText="1"/>
      <protection/>
    </xf>
    <xf numFmtId="0" fontId="1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wrapText="1"/>
      <protection/>
    </xf>
    <xf numFmtId="0" fontId="1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wrapText="1"/>
      <protection/>
    </xf>
    <xf numFmtId="0" fontId="1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" xfId="52"/>
    <cellStyle name="Обычный_11" xfId="53"/>
    <cellStyle name="Обычный_4" xfId="54"/>
    <cellStyle name="Обычный_5" xfId="55"/>
    <cellStyle name="Обычный_6" xfId="56"/>
    <cellStyle name="Обычный_7" xfId="57"/>
    <cellStyle name="Обычный_9" xfId="58"/>
    <cellStyle name="Обычный_Лист1" xfId="59"/>
    <cellStyle name="Обычный_Лист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7.00390625" style="8" customWidth="1"/>
    <col min="2" max="2" width="11.75390625" style="9" customWidth="1"/>
    <col min="3" max="3" width="15.00390625" style="9" customWidth="1"/>
    <col min="4" max="4" width="14.75390625" style="9" customWidth="1"/>
    <col min="5" max="6" width="11.75390625" style="9" customWidth="1"/>
    <col min="7" max="16384" width="9.125" style="2" customWidth="1"/>
  </cols>
  <sheetData>
    <row r="1" spans="1:6" ht="12.75">
      <c r="A1" s="22" t="s">
        <v>0</v>
      </c>
      <c r="B1" s="23"/>
      <c r="C1" s="23"/>
      <c r="D1" s="23"/>
      <c r="E1" s="23"/>
      <c r="F1" s="23"/>
    </row>
    <row r="2" spans="1:6" ht="12.75">
      <c r="A2" s="23" t="s">
        <v>1</v>
      </c>
      <c r="B2" s="23"/>
      <c r="C2" s="23"/>
      <c r="D2" s="23"/>
      <c r="E2" s="23"/>
      <c r="F2" s="23"/>
    </row>
    <row r="3" spans="1:6" ht="12.75">
      <c r="A3" s="21" t="s">
        <v>2</v>
      </c>
      <c r="B3" s="21"/>
      <c r="C3" s="21" t="s">
        <v>3</v>
      </c>
      <c r="D3" s="21"/>
      <c r="E3" s="21"/>
      <c r="F3" s="21"/>
    </row>
    <row r="4" spans="1:6" ht="12.75">
      <c r="A4" s="21" t="s">
        <v>4</v>
      </c>
      <c r="B4" s="21"/>
      <c r="C4" s="21" t="s">
        <v>5</v>
      </c>
      <c r="D4" s="21"/>
      <c r="E4" s="21"/>
      <c r="F4" s="21"/>
    </row>
    <row r="5" spans="1:6" ht="12.75">
      <c r="A5" s="21" t="s">
        <v>6</v>
      </c>
      <c r="B5" s="21"/>
      <c r="C5" s="21" t="s">
        <v>7</v>
      </c>
      <c r="D5" s="21"/>
      <c r="E5" s="21"/>
      <c r="F5" s="21"/>
    </row>
    <row r="6" spans="1:6" ht="12.75">
      <c r="A6" s="3"/>
      <c r="B6" s="1"/>
      <c r="C6" s="21" t="s">
        <v>8</v>
      </c>
      <c r="D6" s="21"/>
      <c r="E6" s="21"/>
      <c r="F6" s="21"/>
    </row>
    <row r="7" spans="1:6" ht="12.75">
      <c r="A7" s="3"/>
      <c r="B7" s="1"/>
      <c r="C7" s="1"/>
      <c r="D7" s="1"/>
      <c r="E7" s="1"/>
      <c r="F7" s="1"/>
    </row>
    <row r="8" spans="1:6" ht="45">
      <c r="A8" s="4"/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</row>
    <row r="9" spans="1:6" ht="12.75">
      <c r="A9" s="4" t="s">
        <v>14</v>
      </c>
      <c r="B9" s="5">
        <v>-145651.67</v>
      </c>
      <c r="C9" s="5">
        <v>-403865.36</v>
      </c>
      <c r="D9" s="5">
        <v>257016.37</v>
      </c>
      <c r="E9" s="5"/>
      <c r="F9" s="5">
        <f aca="true" t="shared" si="0" ref="F9:F14">SUM(B9:E9)</f>
        <v>-292500.66000000003</v>
      </c>
    </row>
    <row r="10" spans="1:6" ht="12.75">
      <c r="A10" s="6" t="s">
        <v>15</v>
      </c>
      <c r="B10" s="7">
        <v>325103.6</v>
      </c>
      <c r="C10" s="7">
        <v>353086.22</v>
      </c>
      <c r="D10" s="7">
        <v>9386.26</v>
      </c>
      <c r="E10" s="7">
        <v>16777.95</v>
      </c>
      <c r="F10" s="7">
        <f t="shared" si="0"/>
        <v>704354.0299999999</v>
      </c>
    </row>
    <row r="11" spans="1:6" ht="22.5">
      <c r="A11" s="6" t="s">
        <v>16</v>
      </c>
      <c r="B11" s="7">
        <v>325103.6</v>
      </c>
      <c r="C11" s="7">
        <v>353086.22</v>
      </c>
      <c r="D11" s="7">
        <v>4693.13</v>
      </c>
      <c r="E11" s="7"/>
      <c r="F11" s="7">
        <f t="shared" si="0"/>
        <v>682882.95</v>
      </c>
    </row>
    <row r="12" spans="1:6" ht="12.75">
      <c r="A12" s="4" t="s">
        <v>17</v>
      </c>
      <c r="B12" s="5">
        <v>294873.36</v>
      </c>
      <c r="C12" s="5">
        <v>326020.3</v>
      </c>
      <c r="D12" s="5">
        <v>6839.49</v>
      </c>
      <c r="E12" s="5">
        <v>16777.95</v>
      </c>
      <c r="F12" s="5">
        <f t="shared" si="0"/>
        <v>644511.0999999999</v>
      </c>
    </row>
    <row r="13" spans="1:6" ht="12.75">
      <c r="A13" s="6" t="s">
        <v>18</v>
      </c>
      <c r="B13" s="7">
        <v>413523.8</v>
      </c>
      <c r="C13" s="7">
        <v>143439.92</v>
      </c>
      <c r="D13" s="7"/>
      <c r="E13" s="7"/>
      <c r="F13" s="7">
        <f t="shared" si="0"/>
        <v>556963.72</v>
      </c>
    </row>
    <row r="14" spans="1:6" ht="12.75">
      <c r="A14" s="4" t="s">
        <v>19</v>
      </c>
      <c r="B14" s="5">
        <f>-264302.11+200000</f>
        <v>-64302.109999999986</v>
      </c>
      <c r="C14" s="5">
        <f>-221284.98+63855.86</f>
        <v>-157429.12</v>
      </c>
      <c r="D14" s="5">
        <v>0</v>
      </c>
      <c r="E14" s="5">
        <f>E12</f>
        <v>16777.95</v>
      </c>
      <c r="F14" s="5">
        <f t="shared" si="0"/>
        <v>-204953.27999999997</v>
      </c>
    </row>
    <row r="16" spans="1:5" ht="33.75">
      <c r="A16" s="5" t="s">
        <v>20</v>
      </c>
      <c r="B16" s="20" t="s">
        <v>21</v>
      </c>
      <c r="C16" s="20"/>
      <c r="D16" s="5" t="s">
        <v>22</v>
      </c>
      <c r="E16" s="5" t="s">
        <v>23</v>
      </c>
    </row>
    <row r="17" spans="1:5" ht="12.75">
      <c r="A17" s="20" t="s">
        <v>9</v>
      </c>
      <c r="B17" s="20"/>
      <c r="C17" s="20"/>
      <c r="D17" s="20"/>
      <c r="E17" s="20"/>
    </row>
    <row r="18" spans="1:5" ht="12.75">
      <c r="A18" s="4" t="s">
        <v>24</v>
      </c>
      <c r="B18" s="18" t="s">
        <v>25</v>
      </c>
      <c r="C18" s="18"/>
      <c r="D18" s="18"/>
      <c r="E18" s="5">
        <v>97334.73</v>
      </c>
    </row>
    <row r="19" spans="1:5" ht="19.5" customHeight="1">
      <c r="A19" s="6"/>
      <c r="B19" s="17" t="s">
        <v>26</v>
      </c>
      <c r="C19" s="17"/>
      <c r="D19" s="7" t="s">
        <v>27</v>
      </c>
      <c r="E19" s="7">
        <v>4500</v>
      </c>
    </row>
    <row r="20" spans="1:5" ht="12.75">
      <c r="A20" s="6"/>
      <c r="B20" s="17" t="s">
        <v>28</v>
      </c>
      <c r="C20" s="17"/>
      <c r="D20" s="7" t="s">
        <v>29</v>
      </c>
      <c r="E20" s="7">
        <v>19200</v>
      </c>
    </row>
    <row r="21" spans="1:5" ht="12.75">
      <c r="A21" s="6"/>
      <c r="B21" s="17" t="s">
        <v>30</v>
      </c>
      <c r="C21" s="17"/>
      <c r="D21" s="7" t="s">
        <v>31</v>
      </c>
      <c r="E21" s="7">
        <v>73634.73</v>
      </c>
    </row>
    <row r="22" spans="1:5" ht="12.75">
      <c r="A22" s="4" t="s">
        <v>32</v>
      </c>
      <c r="B22" s="18" t="s">
        <v>25</v>
      </c>
      <c r="C22" s="18"/>
      <c r="D22" s="18"/>
      <c r="E22" s="5">
        <v>37779.4</v>
      </c>
    </row>
    <row r="23" spans="1:5" ht="20.25" customHeight="1">
      <c r="A23" s="6"/>
      <c r="B23" s="17" t="s">
        <v>33</v>
      </c>
      <c r="C23" s="17"/>
      <c r="D23" s="7" t="s">
        <v>34</v>
      </c>
      <c r="E23" s="7">
        <v>18610.09</v>
      </c>
    </row>
    <row r="24" spans="1:5" ht="22.5" customHeight="1">
      <c r="A24" s="6"/>
      <c r="B24" s="17" t="s">
        <v>35</v>
      </c>
      <c r="C24" s="17"/>
      <c r="D24" s="7" t="s">
        <v>36</v>
      </c>
      <c r="E24" s="7">
        <v>2284.8</v>
      </c>
    </row>
    <row r="25" spans="1:5" ht="22.5">
      <c r="A25" s="6"/>
      <c r="B25" s="17" t="s">
        <v>37</v>
      </c>
      <c r="C25" s="17"/>
      <c r="D25" s="7" t="s">
        <v>38</v>
      </c>
      <c r="E25" s="7">
        <v>16884.51</v>
      </c>
    </row>
    <row r="26" spans="1:5" ht="12.75">
      <c r="A26" s="4" t="s">
        <v>39</v>
      </c>
      <c r="B26" s="18" t="s">
        <v>25</v>
      </c>
      <c r="C26" s="18"/>
      <c r="D26" s="18"/>
      <c r="E26" s="5">
        <v>167609.33</v>
      </c>
    </row>
    <row r="27" spans="1:5" ht="22.5">
      <c r="A27" s="6"/>
      <c r="B27" s="17" t="s">
        <v>37</v>
      </c>
      <c r="C27" s="17"/>
      <c r="D27" s="7" t="s">
        <v>40</v>
      </c>
      <c r="E27" s="7">
        <v>167609.33</v>
      </c>
    </row>
    <row r="28" spans="1:5" ht="12.75">
      <c r="A28" s="4" t="s">
        <v>41</v>
      </c>
      <c r="B28" s="18" t="s">
        <v>25</v>
      </c>
      <c r="C28" s="18"/>
      <c r="D28" s="18"/>
      <c r="E28" s="5">
        <v>17921.14</v>
      </c>
    </row>
    <row r="29" spans="1:5" ht="12.75">
      <c r="A29" s="6"/>
      <c r="B29" s="17" t="s">
        <v>42</v>
      </c>
      <c r="C29" s="17"/>
      <c r="D29" s="7" t="s">
        <v>43</v>
      </c>
      <c r="E29" s="7">
        <v>17921.14</v>
      </c>
    </row>
    <row r="30" spans="1:5" ht="12.75">
      <c r="A30" s="4" t="s">
        <v>44</v>
      </c>
      <c r="B30" s="18" t="s">
        <v>25</v>
      </c>
      <c r="C30" s="18"/>
      <c r="D30" s="18"/>
      <c r="E30" s="5">
        <v>6066.31</v>
      </c>
    </row>
    <row r="31" spans="1:5" ht="12.75">
      <c r="A31" s="6"/>
      <c r="B31" s="17" t="s">
        <v>45</v>
      </c>
      <c r="C31" s="17"/>
      <c r="D31" s="7"/>
      <c r="E31" s="7">
        <v>6066.31</v>
      </c>
    </row>
    <row r="32" spans="1:5" ht="12.75">
      <c r="A32" s="4" t="s">
        <v>46</v>
      </c>
      <c r="B32" s="18"/>
      <c r="C32" s="18"/>
      <c r="D32" s="18"/>
      <c r="E32" s="5">
        <v>32246.53</v>
      </c>
    </row>
    <row r="33" spans="1:5" ht="12.75">
      <c r="A33" s="4" t="s">
        <v>47</v>
      </c>
      <c r="B33" s="18"/>
      <c r="C33" s="18"/>
      <c r="D33" s="18"/>
      <c r="E33" s="5">
        <v>7883.23</v>
      </c>
    </row>
    <row r="34" spans="1:5" ht="12.75">
      <c r="A34" s="4" t="s">
        <v>48</v>
      </c>
      <c r="B34" s="18"/>
      <c r="C34" s="18"/>
      <c r="D34" s="18"/>
      <c r="E34" s="5">
        <v>46683.13</v>
      </c>
    </row>
    <row r="35" spans="1:5" ht="12.75">
      <c r="A35" s="18" t="s">
        <v>49</v>
      </c>
      <c r="B35" s="18"/>
      <c r="C35" s="18"/>
      <c r="D35" s="18"/>
      <c r="E35" s="5">
        <v>413523.8</v>
      </c>
    </row>
    <row r="36" spans="1:5" ht="12.75">
      <c r="A36" s="20" t="s">
        <v>10</v>
      </c>
      <c r="B36" s="20"/>
      <c r="C36" s="20"/>
      <c r="D36" s="20"/>
      <c r="E36" s="20"/>
    </row>
    <row r="37" spans="1:5" ht="12.75">
      <c r="A37" s="4" t="s">
        <v>32</v>
      </c>
      <c r="B37" s="18" t="s">
        <v>25</v>
      </c>
      <c r="C37" s="18"/>
      <c r="D37" s="18"/>
      <c r="E37" s="5">
        <v>14469</v>
      </c>
    </row>
    <row r="38" spans="1:5" ht="12.75">
      <c r="A38" s="6"/>
      <c r="B38" s="17" t="s">
        <v>50</v>
      </c>
      <c r="C38" s="17"/>
      <c r="D38" s="7" t="s">
        <v>51</v>
      </c>
      <c r="E38" s="7">
        <v>14469</v>
      </c>
    </row>
    <row r="39" spans="1:5" ht="12.75">
      <c r="A39" s="4" t="s">
        <v>39</v>
      </c>
      <c r="B39" s="18" t="s">
        <v>25</v>
      </c>
      <c r="C39" s="18"/>
      <c r="D39" s="18"/>
      <c r="E39" s="5">
        <v>9394.85</v>
      </c>
    </row>
    <row r="40" spans="1:5" ht="24" customHeight="1">
      <c r="A40" s="6"/>
      <c r="B40" s="17" t="s">
        <v>52</v>
      </c>
      <c r="C40" s="17"/>
      <c r="D40" s="7" t="s">
        <v>53</v>
      </c>
      <c r="E40" s="7">
        <v>1325.85</v>
      </c>
    </row>
    <row r="41" spans="1:5" ht="12.75">
      <c r="A41" s="6"/>
      <c r="B41" s="17" t="s">
        <v>54</v>
      </c>
      <c r="C41" s="17"/>
      <c r="D41" s="7" t="s">
        <v>53</v>
      </c>
      <c r="E41" s="7">
        <v>8069</v>
      </c>
    </row>
    <row r="42" spans="1:5" ht="12.75">
      <c r="A42" s="4" t="s">
        <v>41</v>
      </c>
      <c r="B42" s="18" t="s">
        <v>25</v>
      </c>
      <c r="C42" s="18"/>
      <c r="D42" s="18"/>
      <c r="E42" s="5">
        <v>69754</v>
      </c>
    </row>
    <row r="43" spans="1:5" ht="12.75">
      <c r="A43" s="6"/>
      <c r="B43" s="17" t="s">
        <v>55</v>
      </c>
      <c r="C43" s="17"/>
      <c r="D43" s="7" t="s">
        <v>56</v>
      </c>
      <c r="E43" s="7">
        <v>9566</v>
      </c>
    </row>
    <row r="44" spans="1:5" ht="12.75">
      <c r="A44" s="6"/>
      <c r="B44" s="17" t="s">
        <v>54</v>
      </c>
      <c r="C44" s="17"/>
      <c r="D44" s="7" t="s">
        <v>57</v>
      </c>
      <c r="E44" s="7">
        <v>36025</v>
      </c>
    </row>
    <row r="45" spans="1:5" ht="12.75">
      <c r="A45" s="6"/>
      <c r="B45" s="17" t="s">
        <v>58</v>
      </c>
      <c r="C45" s="17"/>
      <c r="D45" s="7" t="s">
        <v>59</v>
      </c>
      <c r="E45" s="7">
        <v>24163</v>
      </c>
    </row>
    <row r="46" spans="1:5" ht="12.75">
      <c r="A46" s="4" t="s">
        <v>47</v>
      </c>
      <c r="B46" s="18"/>
      <c r="C46" s="18"/>
      <c r="D46" s="18"/>
      <c r="E46" s="5">
        <v>8752.01</v>
      </c>
    </row>
    <row r="47" spans="1:5" ht="12.75">
      <c r="A47" s="4" t="s">
        <v>48</v>
      </c>
      <c r="B47" s="18"/>
      <c r="C47" s="18"/>
      <c r="D47" s="18"/>
      <c r="E47" s="5">
        <v>41070.06</v>
      </c>
    </row>
    <row r="48" spans="1:5" ht="12.75">
      <c r="A48" s="18" t="s">
        <v>49</v>
      </c>
      <c r="B48" s="18"/>
      <c r="C48" s="18"/>
      <c r="D48" s="18"/>
      <c r="E48" s="5">
        <v>143439.92</v>
      </c>
    </row>
    <row r="50" spans="1:5" ht="12.75">
      <c r="A50" s="19" t="s">
        <v>60</v>
      </c>
      <c r="B50" s="19"/>
      <c r="C50" s="19"/>
      <c r="D50" s="19"/>
      <c r="E50" s="19"/>
    </row>
    <row r="51" spans="1:5" ht="12.75">
      <c r="A51" s="19" t="s">
        <v>61</v>
      </c>
      <c r="B51" s="19"/>
      <c r="C51" s="19"/>
      <c r="D51" s="19"/>
      <c r="E51" s="19"/>
    </row>
    <row r="52" spans="1:5" ht="12.75">
      <c r="A52" s="19" t="s">
        <v>62</v>
      </c>
      <c r="B52" s="19"/>
      <c r="C52" s="19"/>
      <c r="D52" s="19"/>
      <c r="E52" s="19"/>
    </row>
  </sheetData>
  <sheetProtection/>
  <mergeCells count="4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B16:C16"/>
    <mergeCell ref="A17:E17"/>
    <mergeCell ref="B18:D18"/>
    <mergeCell ref="B19:C19"/>
    <mergeCell ref="B20:C20"/>
    <mergeCell ref="B21:C21"/>
    <mergeCell ref="B22:D22"/>
    <mergeCell ref="B23:C23"/>
    <mergeCell ref="B24:C24"/>
    <mergeCell ref="B25:C25"/>
    <mergeCell ref="B26:D26"/>
    <mergeCell ref="B27:C27"/>
    <mergeCell ref="B28:D28"/>
    <mergeCell ref="B29:C29"/>
    <mergeCell ref="B30:D30"/>
    <mergeCell ref="B31:C31"/>
    <mergeCell ref="B32:D32"/>
    <mergeCell ref="B33:D33"/>
    <mergeCell ref="B34:D34"/>
    <mergeCell ref="A35:D35"/>
    <mergeCell ref="A36:E36"/>
    <mergeCell ref="B37:D37"/>
    <mergeCell ref="B38:C38"/>
    <mergeCell ref="B39:D39"/>
    <mergeCell ref="B40:C40"/>
    <mergeCell ref="B41:C41"/>
    <mergeCell ref="B42:D42"/>
    <mergeCell ref="B43:C43"/>
    <mergeCell ref="B44:C44"/>
    <mergeCell ref="B45:C45"/>
    <mergeCell ref="B46:D46"/>
    <mergeCell ref="A52:E52"/>
    <mergeCell ref="B47:D47"/>
    <mergeCell ref="A48:D48"/>
    <mergeCell ref="A50:E50"/>
    <mergeCell ref="A51:E5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375" style="0" customWidth="1"/>
    <col min="2" max="2" width="22.25390625" style="0" customWidth="1"/>
    <col min="3" max="3" width="15.625" style="0" customWidth="1"/>
    <col min="4" max="4" width="14.625" style="0" customWidth="1"/>
    <col min="5" max="5" width="12.375" style="0" customWidth="1"/>
    <col min="6" max="6" width="10.625" style="0" customWidth="1"/>
  </cols>
  <sheetData>
    <row r="1" spans="1:6" ht="12.75">
      <c r="A1" s="115" t="s">
        <v>0</v>
      </c>
      <c r="B1" s="116"/>
      <c r="C1" s="116"/>
      <c r="D1" s="116"/>
      <c r="E1" s="116"/>
      <c r="F1" s="116"/>
    </row>
    <row r="2" spans="1:6" ht="12.75">
      <c r="A2" s="116" t="s">
        <v>1</v>
      </c>
      <c r="B2" s="116"/>
      <c r="C2" s="116"/>
      <c r="D2" s="116"/>
      <c r="E2" s="116"/>
      <c r="F2" s="116"/>
    </row>
    <row r="3" spans="1:6" ht="12.75">
      <c r="A3" s="117" t="s">
        <v>2</v>
      </c>
      <c r="B3" s="117"/>
      <c r="C3" s="117" t="s">
        <v>206</v>
      </c>
      <c r="D3" s="117"/>
      <c r="E3" s="117"/>
      <c r="F3" s="117"/>
    </row>
    <row r="4" spans="1:6" ht="12.75">
      <c r="A4" s="117" t="s">
        <v>207</v>
      </c>
      <c r="B4" s="117"/>
      <c r="C4" s="117" t="s">
        <v>208</v>
      </c>
      <c r="D4" s="117"/>
      <c r="E4" s="117"/>
      <c r="F4" s="117"/>
    </row>
    <row r="5" spans="1:6" ht="12.75">
      <c r="A5" s="117" t="s">
        <v>6</v>
      </c>
      <c r="B5" s="117"/>
      <c r="C5" s="117" t="s">
        <v>209</v>
      </c>
      <c r="D5" s="117"/>
      <c r="E5" s="117"/>
      <c r="F5" s="117"/>
    </row>
    <row r="6" spans="1:6" ht="12.75">
      <c r="A6" s="118"/>
      <c r="B6" s="119"/>
      <c r="C6" s="117" t="s">
        <v>210</v>
      </c>
      <c r="D6" s="117"/>
      <c r="E6" s="117"/>
      <c r="F6" s="117"/>
    </row>
    <row r="7" spans="1:6" ht="12.75">
      <c r="A7" s="118"/>
      <c r="B7" s="119"/>
      <c r="C7" s="117" t="s">
        <v>211</v>
      </c>
      <c r="D7" s="117"/>
      <c r="E7" s="117"/>
      <c r="F7" s="117"/>
    </row>
    <row r="8" spans="1:6" ht="12.75">
      <c r="A8" s="118"/>
      <c r="B8" s="119"/>
      <c r="C8" s="119"/>
      <c r="D8" s="119"/>
      <c r="E8" s="119"/>
      <c r="F8" s="119"/>
    </row>
    <row r="9" spans="1:6" ht="45">
      <c r="A9" s="120"/>
      <c r="B9" s="121" t="s">
        <v>9</v>
      </c>
      <c r="C9" s="121" t="s">
        <v>10</v>
      </c>
      <c r="D9" s="121" t="s">
        <v>11</v>
      </c>
      <c r="E9" s="51" t="s">
        <v>12</v>
      </c>
      <c r="F9" s="65" t="s">
        <v>13</v>
      </c>
    </row>
    <row r="10" spans="1:6" ht="12.75">
      <c r="A10" s="120" t="s">
        <v>14</v>
      </c>
      <c r="B10" s="121">
        <v>-319378.56</v>
      </c>
      <c r="C10" s="121">
        <v>-58608.59</v>
      </c>
      <c r="D10" s="121">
        <v>166163.1</v>
      </c>
      <c r="E10" s="121"/>
      <c r="F10" s="121">
        <f aca="true" t="shared" si="0" ref="F10:F15">SUM(B10:E10)</f>
        <v>-211824.05000000002</v>
      </c>
    </row>
    <row r="11" spans="1:6" ht="12.75">
      <c r="A11" s="122" t="s">
        <v>15</v>
      </c>
      <c r="B11" s="123">
        <v>385882.23</v>
      </c>
      <c r="C11" s="123">
        <v>235816.33</v>
      </c>
      <c r="D11" s="123">
        <v>40736.23</v>
      </c>
      <c r="E11" s="123">
        <v>12499.47</v>
      </c>
      <c r="F11" s="123">
        <f t="shared" si="0"/>
        <v>674934.2599999999</v>
      </c>
    </row>
    <row r="12" spans="1:6" ht="22.5">
      <c r="A12" s="122" t="s">
        <v>16</v>
      </c>
      <c r="B12" s="123">
        <v>376750.76</v>
      </c>
      <c r="C12" s="123">
        <v>235816.33</v>
      </c>
      <c r="D12" s="123">
        <v>40736.23</v>
      </c>
      <c r="E12" s="123"/>
      <c r="F12" s="123">
        <f t="shared" si="0"/>
        <v>653303.32</v>
      </c>
    </row>
    <row r="13" spans="1:6" ht="12.75">
      <c r="A13" s="120" t="s">
        <v>17</v>
      </c>
      <c r="B13" s="121">
        <v>322738.36</v>
      </c>
      <c r="C13" s="121">
        <v>241283.95</v>
      </c>
      <c r="D13" s="121">
        <v>45433.09</v>
      </c>
      <c r="E13" s="121">
        <v>12499.47</v>
      </c>
      <c r="F13" s="121">
        <f t="shared" si="0"/>
        <v>621954.87</v>
      </c>
    </row>
    <row r="14" spans="1:6" ht="12.75">
      <c r="A14" s="122" t="s">
        <v>18</v>
      </c>
      <c r="B14" s="123">
        <v>494228.93</v>
      </c>
      <c r="C14" s="123">
        <v>177990.14</v>
      </c>
      <c r="D14" s="123"/>
      <c r="E14" s="123"/>
      <c r="F14" s="123">
        <f t="shared" si="0"/>
        <v>672219.0700000001</v>
      </c>
    </row>
    <row r="15" spans="1:6" ht="12.75">
      <c r="A15" s="120" t="s">
        <v>19</v>
      </c>
      <c r="B15" s="121">
        <f>-490869.13+211596.19</f>
        <v>-279272.94</v>
      </c>
      <c r="C15" s="121">
        <v>4685.22</v>
      </c>
      <c r="D15" s="121">
        <v>0</v>
      </c>
      <c r="E15" s="121">
        <f>E13</f>
        <v>12499.47</v>
      </c>
      <c r="F15" s="121">
        <f t="shared" si="0"/>
        <v>-262088.25000000003</v>
      </c>
    </row>
    <row r="16" spans="1:6" ht="12.75">
      <c r="A16" s="124"/>
      <c r="B16" s="124"/>
      <c r="C16" s="124"/>
      <c r="D16" s="124"/>
      <c r="E16" s="124"/>
      <c r="F16" s="124"/>
    </row>
    <row r="17" spans="1:6" ht="12.75">
      <c r="A17" s="124"/>
      <c r="B17" s="124"/>
      <c r="C17" s="124"/>
      <c r="D17" s="124"/>
      <c r="E17" s="124"/>
      <c r="F17" s="124"/>
    </row>
    <row r="18" spans="1:6" ht="33.75">
      <c r="A18" s="121" t="s">
        <v>20</v>
      </c>
      <c r="B18" s="125" t="s">
        <v>21</v>
      </c>
      <c r="C18" s="125"/>
      <c r="D18" s="121" t="s">
        <v>22</v>
      </c>
      <c r="E18" s="121" t="s">
        <v>23</v>
      </c>
      <c r="F18" s="124"/>
    </row>
    <row r="19" spans="1:6" ht="12.75">
      <c r="A19" s="125" t="s">
        <v>9</v>
      </c>
      <c r="B19" s="125"/>
      <c r="C19" s="125"/>
      <c r="D19" s="125"/>
      <c r="E19" s="125"/>
      <c r="F19" s="124"/>
    </row>
    <row r="20" spans="1:6" ht="12.75">
      <c r="A20" s="120" t="s">
        <v>24</v>
      </c>
      <c r="B20" s="126" t="s">
        <v>25</v>
      </c>
      <c r="C20" s="126"/>
      <c r="D20" s="126"/>
      <c r="E20" s="121">
        <v>149346.11</v>
      </c>
      <c r="F20" s="124"/>
    </row>
    <row r="21" spans="1:6" ht="21" customHeight="1">
      <c r="A21" s="122"/>
      <c r="B21" s="127" t="s">
        <v>26</v>
      </c>
      <c r="C21" s="127"/>
      <c r="D21" s="123" t="s">
        <v>27</v>
      </c>
      <c r="E21" s="123">
        <v>4500</v>
      </c>
      <c r="F21" s="124"/>
    </row>
    <row r="22" spans="1:6" ht="20.25" customHeight="1">
      <c r="A22" s="122"/>
      <c r="B22" s="127" t="s">
        <v>90</v>
      </c>
      <c r="C22" s="127"/>
      <c r="D22" s="123" t="s">
        <v>212</v>
      </c>
      <c r="E22" s="123">
        <v>-3076.21</v>
      </c>
      <c r="F22" s="124"/>
    </row>
    <row r="23" spans="1:6" ht="12.75">
      <c r="A23" s="122"/>
      <c r="B23" s="127" t="s">
        <v>28</v>
      </c>
      <c r="C23" s="127"/>
      <c r="D23" s="123" t="s">
        <v>213</v>
      </c>
      <c r="E23" s="123">
        <v>55681.35</v>
      </c>
      <c r="F23" s="124"/>
    </row>
    <row r="24" spans="1:6" ht="12.75">
      <c r="A24" s="122"/>
      <c r="B24" s="127" t="s">
        <v>30</v>
      </c>
      <c r="C24" s="127"/>
      <c r="D24" s="123" t="s">
        <v>31</v>
      </c>
      <c r="E24" s="123">
        <v>92240.97</v>
      </c>
      <c r="F24" s="124"/>
    </row>
    <row r="25" spans="1:6" ht="12.75">
      <c r="A25" s="120" t="s">
        <v>32</v>
      </c>
      <c r="B25" s="126" t="s">
        <v>25</v>
      </c>
      <c r="C25" s="126"/>
      <c r="D25" s="126"/>
      <c r="E25" s="121">
        <v>26097.92</v>
      </c>
      <c r="F25" s="124"/>
    </row>
    <row r="26" spans="1:6" ht="12.75">
      <c r="A26" s="122"/>
      <c r="B26" s="127" t="s">
        <v>33</v>
      </c>
      <c r="C26" s="127"/>
      <c r="D26" s="123" t="s">
        <v>71</v>
      </c>
      <c r="E26" s="123">
        <v>18207.97</v>
      </c>
      <c r="F26" s="124"/>
    </row>
    <row r="27" spans="1:6" ht="12.75">
      <c r="A27" s="122"/>
      <c r="B27" s="127" t="s">
        <v>37</v>
      </c>
      <c r="C27" s="127"/>
      <c r="D27" s="123" t="s">
        <v>152</v>
      </c>
      <c r="E27" s="123">
        <v>7889.95</v>
      </c>
      <c r="F27" s="124"/>
    </row>
    <row r="28" spans="1:6" ht="12.75">
      <c r="A28" s="120" t="s">
        <v>39</v>
      </c>
      <c r="B28" s="126" t="s">
        <v>25</v>
      </c>
      <c r="C28" s="126"/>
      <c r="D28" s="126"/>
      <c r="E28" s="121">
        <v>192508.82</v>
      </c>
      <c r="F28" s="124"/>
    </row>
    <row r="29" spans="1:6" ht="12.75">
      <c r="A29" s="122"/>
      <c r="B29" s="127" t="s">
        <v>37</v>
      </c>
      <c r="C29" s="127"/>
      <c r="D29" s="123" t="s">
        <v>214</v>
      </c>
      <c r="E29" s="123">
        <v>178198.46</v>
      </c>
      <c r="F29" s="124"/>
    </row>
    <row r="30" spans="1:6" ht="12.75">
      <c r="A30" s="122"/>
      <c r="B30" s="127" t="s">
        <v>37</v>
      </c>
      <c r="C30" s="127"/>
      <c r="D30" s="123" t="s">
        <v>215</v>
      </c>
      <c r="E30" s="123">
        <v>14310.36</v>
      </c>
      <c r="F30" s="124"/>
    </row>
    <row r="31" spans="1:6" ht="12.75">
      <c r="A31" s="120" t="s">
        <v>41</v>
      </c>
      <c r="B31" s="126" t="s">
        <v>25</v>
      </c>
      <c r="C31" s="126"/>
      <c r="D31" s="126"/>
      <c r="E31" s="121">
        <v>26144.15</v>
      </c>
      <c r="F31" s="124"/>
    </row>
    <row r="32" spans="1:6" ht="12.75">
      <c r="A32" s="122"/>
      <c r="B32" s="127" t="s">
        <v>42</v>
      </c>
      <c r="C32" s="127"/>
      <c r="D32" s="123" t="s">
        <v>216</v>
      </c>
      <c r="E32" s="123">
        <v>26144.15</v>
      </c>
      <c r="F32" s="124"/>
    </row>
    <row r="33" spans="1:6" ht="12.75">
      <c r="A33" s="120" t="s">
        <v>44</v>
      </c>
      <c r="B33" s="126" t="s">
        <v>25</v>
      </c>
      <c r="C33" s="126"/>
      <c r="D33" s="126"/>
      <c r="E33" s="121">
        <v>4345.38</v>
      </c>
      <c r="F33" s="124"/>
    </row>
    <row r="34" spans="1:6" ht="12.75">
      <c r="A34" s="122"/>
      <c r="B34" s="127" t="s">
        <v>45</v>
      </c>
      <c r="C34" s="127"/>
      <c r="D34" s="123"/>
      <c r="E34" s="123">
        <v>6130.07</v>
      </c>
      <c r="F34" s="124"/>
    </row>
    <row r="35" spans="1:6" ht="12.75">
      <c r="A35" s="120" t="s">
        <v>46</v>
      </c>
      <c r="B35" s="126"/>
      <c r="C35" s="126"/>
      <c r="D35" s="126"/>
      <c r="E35" s="121">
        <v>39434.87</v>
      </c>
      <c r="F35" s="124"/>
    </row>
    <row r="36" spans="1:6" ht="12.75">
      <c r="A36" s="120" t="s">
        <v>47</v>
      </c>
      <c r="B36" s="126"/>
      <c r="C36" s="126"/>
      <c r="D36" s="126"/>
      <c r="E36" s="121">
        <v>7857.79</v>
      </c>
      <c r="F36" s="124"/>
    </row>
    <row r="37" spans="1:6" ht="12.75">
      <c r="A37" s="120" t="s">
        <v>48</v>
      </c>
      <c r="B37" s="126"/>
      <c r="C37" s="126"/>
      <c r="D37" s="126"/>
      <c r="E37" s="121">
        <v>48493.89</v>
      </c>
      <c r="F37" s="124"/>
    </row>
    <row r="38" spans="1:6" ht="12.75">
      <c r="A38" s="126" t="s">
        <v>49</v>
      </c>
      <c r="B38" s="126"/>
      <c r="C38" s="126"/>
      <c r="D38" s="126"/>
      <c r="E38" s="121">
        <v>494228.93</v>
      </c>
      <c r="F38" s="124"/>
    </row>
    <row r="39" spans="1:6" ht="12.75">
      <c r="A39" s="125" t="s">
        <v>10</v>
      </c>
      <c r="B39" s="125"/>
      <c r="C39" s="125"/>
      <c r="D39" s="125"/>
      <c r="E39" s="125"/>
      <c r="F39" s="124"/>
    </row>
    <row r="40" spans="1:6" ht="12.75">
      <c r="A40" s="120" t="s">
        <v>39</v>
      </c>
      <c r="B40" s="126" t="s">
        <v>25</v>
      </c>
      <c r="C40" s="126"/>
      <c r="D40" s="126"/>
      <c r="E40" s="121">
        <v>6791.47</v>
      </c>
      <c r="F40" s="124"/>
    </row>
    <row r="41" spans="1:6" ht="12.75">
      <c r="A41" s="122"/>
      <c r="B41" s="127" t="s">
        <v>52</v>
      </c>
      <c r="C41" s="127"/>
      <c r="D41" s="123" t="s">
        <v>53</v>
      </c>
      <c r="E41" s="123">
        <v>6791.47</v>
      </c>
      <c r="F41" s="124"/>
    </row>
    <row r="42" spans="1:6" ht="12.75">
      <c r="A42" s="120" t="s">
        <v>41</v>
      </c>
      <c r="B42" s="126" t="s">
        <v>25</v>
      </c>
      <c r="C42" s="126"/>
      <c r="D42" s="126"/>
      <c r="E42" s="121">
        <v>124595</v>
      </c>
      <c r="F42" s="124"/>
    </row>
    <row r="43" spans="1:6" ht="12.75">
      <c r="A43" s="122"/>
      <c r="B43" s="127" t="s">
        <v>217</v>
      </c>
      <c r="C43" s="127"/>
      <c r="D43" s="123" t="s">
        <v>36</v>
      </c>
      <c r="E43" s="123">
        <v>5400</v>
      </c>
      <c r="F43" s="124"/>
    </row>
    <row r="44" spans="1:6" ht="12.75">
      <c r="A44" s="122"/>
      <c r="B44" s="127" t="s">
        <v>155</v>
      </c>
      <c r="C44" s="127"/>
      <c r="D44" s="123" t="s">
        <v>218</v>
      </c>
      <c r="E44" s="123">
        <v>100640</v>
      </c>
      <c r="F44" s="124"/>
    </row>
    <row r="45" spans="1:6" ht="12.75">
      <c r="A45" s="122"/>
      <c r="B45" s="127" t="s">
        <v>144</v>
      </c>
      <c r="C45" s="127"/>
      <c r="D45" s="123" t="s">
        <v>219</v>
      </c>
      <c r="E45" s="123">
        <v>18555</v>
      </c>
      <c r="F45" s="124"/>
    </row>
    <row r="46" spans="1:6" ht="12.75">
      <c r="A46" s="120" t="s">
        <v>47</v>
      </c>
      <c r="B46" s="126"/>
      <c r="C46" s="126"/>
      <c r="D46" s="126"/>
      <c r="E46" s="121">
        <v>8542.89</v>
      </c>
      <c r="F46" s="124"/>
    </row>
    <row r="47" spans="1:6" ht="12.75">
      <c r="A47" s="120" t="s">
        <v>48</v>
      </c>
      <c r="B47" s="126"/>
      <c r="C47" s="126"/>
      <c r="D47" s="126"/>
      <c r="E47" s="121">
        <v>38060.78</v>
      </c>
      <c r="F47" s="124"/>
    </row>
    <row r="48" spans="1:6" ht="12.75">
      <c r="A48" s="126" t="s">
        <v>49</v>
      </c>
      <c r="B48" s="126"/>
      <c r="C48" s="126"/>
      <c r="D48" s="126"/>
      <c r="E48" s="121">
        <v>177990.14</v>
      </c>
      <c r="F48" s="124"/>
    </row>
    <row r="49" spans="1:6" ht="12.75">
      <c r="A49" s="124"/>
      <c r="B49" s="124"/>
      <c r="C49" s="124"/>
      <c r="D49" s="124"/>
      <c r="E49" s="124"/>
      <c r="F49" s="124"/>
    </row>
    <row r="50" spans="1:6" ht="12.75">
      <c r="A50" s="128" t="s">
        <v>60</v>
      </c>
      <c r="B50" s="128"/>
      <c r="C50" s="128"/>
      <c r="D50" s="128"/>
      <c r="E50" s="128"/>
      <c r="F50" s="124"/>
    </row>
    <row r="51" spans="1:6" ht="12.75">
      <c r="A51" s="128" t="s">
        <v>61</v>
      </c>
      <c r="B51" s="128"/>
      <c r="C51" s="128"/>
      <c r="D51" s="128"/>
      <c r="E51" s="128"/>
      <c r="F51" s="124"/>
    </row>
    <row r="52" spans="1:6" ht="12.75">
      <c r="A52" s="128" t="s">
        <v>62</v>
      </c>
      <c r="B52" s="128"/>
      <c r="C52" s="128"/>
      <c r="D52" s="128"/>
      <c r="E52" s="128"/>
      <c r="F52" s="124"/>
    </row>
  </sheetData>
  <sheetProtection/>
  <mergeCells count="44">
    <mergeCell ref="A51:E51"/>
    <mergeCell ref="A52:E52"/>
    <mergeCell ref="B44:C44"/>
    <mergeCell ref="B45:C45"/>
    <mergeCell ref="B46:D46"/>
    <mergeCell ref="B47:D47"/>
    <mergeCell ref="A48:D48"/>
    <mergeCell ref="A50:E50"/>
    <mergeCell ref="A38:D38"/>
    <mergeCell ref="A39:E39"/>
    <mergeCell ref="B40:D40"/>
    <mergeCell ref="B41:C41"/>
    <mergeCell ref="B42:D42"/>
    <mergeCell ref="B43:C43"/>
    <mergeCell ref="B32:C32"/>
    <mergeCell ref="B33:D33"/>
    <mergeCell ref="B34:C34"/>
    <mergeCell ref="B35:D35"/>
    <mergeCell ref="B36:D36"/>
    <mergeCell ref="B37:D37"/>
    <mergeCell ref="B26:C26"/>
    <mergeCell ref="B27:C27"/>
    <mergeCell ref="B28:D28"/>
    <mergeCell ref="B29:C29"/>
    <mergeCell ref="B30:C30"/>
    <mergeCell ref="B31:D31"/>
    <mergeCell ref="B20:D20"/>
    <mergeCell ref="B21:C21"/>
    <mergeCell ref="B22:C22"/>
    <mergeCell ref="B23:C23"/>
    <mergeCell ref="B24:C24"/>
    <mergeCell ref="B25:D25"/>
    <mergeCell ref="A5:B5"/>
    <mergeCell ref="C5:F5"/>
    <mergeCell ref="C6:F6"/>
    <mergeCell ref="C7:F7"/>
    <mergeCell ref="B18:C18"/>
    <mergeCell ref="A19:E19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00390625" style="0" customWidth="1"/>
    <col min="2" max="2" width="16.875" style="0" customWidth="1"/>
    <col min="3" max="3" width="20.375" style="0" customWidth="1"/>
    <col min="4" max="4" width="13.00390625" style="0" customWidth="1"/>
    <col min="5" max="5" width="11.875" style="0" customWidth="1"/>
    <col min="6" max="6" width="11.375" style="0" customWidth="1"/>
  </cols>
  <sheetData>
    <row r="1" spans="1:6" ht="12.75">
      <c r="A1" s="129" t="s">
        <v>0</v>
      </c>
      <c r="B1" s="130"/>
      <c r="C1" s="130"/>
      <c r="D1" s="130"/>
      <c r="E1" s="130"/>
      <c r="F1" s="130"/>
    </row>
    <row r="2" spans="1:6" ht="12.75">
      <c r="A2" s="130" t="s">
        <v>1</v>
      </c>
      <c r="B2" s="130"/>
      <c r="C2" s="130"/>
      <c r="D2" s="130"/>
      <c r="E2" s="130"/>
      <c r="F2" s="130"/>
    </row>
    <row r="3" spans="1:6" ht="12.75">
      <c r="A3" s="131" t="s">
        <v>2</v>
      </c>
      <c r="B3" s="131"/>
      <c r="C3" s="131" t="s">
        <v>220</v>
      </c>
      <c r="D3" s="131"/>
      <c r="E3" s="131"/>
      <c r="F3" s="131"/>
    </row>
    <row r="4" spans="1:6" ht="12.75">
      <c r="A4" s="131" t="s">
        <v>221</v>
      </c>
      <c r="B4" s="131"/>
      <c r="C4" s="131" t="s">
        <v>222</v>
      </c>
      <c r="D4" s="131"/>
      <c r="E4" s="131"/>
      <c r="F4" s="131"/>
    </row>
    <row r="5" spans="1:6" ht="12.75">
      <c r="A5" s="131" t="s">
        <v>6</v>
      </c>
      <c r="B5" s="131"/>
      <c r="C5" s="131" t="s">
        <v>223</v>
      </c>
      <c r="D5" s="131"/>
      <c r="E5" s="131"/>
      <c r="F5" s="131"/>
    </row>
    <row r="6" spans="1:6" ht="12.75">
      <c r="A6" s="132"/>
      <c r="B6" s="133"/>
      <c r="C6" s="131" t="s">
        <v>224</v>
      </c>
      <c r="D6" s="131"/>
      <c r="E6" s="131"/>
      <c r="F6" s="131"/>
    </row>
    <row r="7" spans="1:6" ht="12.75">
      <c r="A7" s="132"/>
      <c r="B7" s="133"/>
      <c r="C7" s="131" t="s">
        <v>225</v>
      </c>
      <c r="D7" s="131"/>
      <c r="E7" s="131"/>
      <c r="F7" s="131"/>
    </row>
    <row r="8" spans="1:6" ht="12.75">
      <c r="A8" s="132"/>
      <c r="B8" s="133"/>
      <c r="C8" s="133"/>
      <c r="D8" s="133"/>
      <c r="E8" s="133"/>
      <c r="F8" s="133"/>
    </row>
    <row r="9" spans="1:6" ht="45">
      <c r="A9" s="134"/>
      <c r="B9" s="135" t="s">
        <v>9</v>
      </c>
      <c r="C9" s="135" t="s">
        <v>10</v>
      </c>
      <c r="D9" s="135" t="s">
        <v>11</v>
      </c>
      <c r="E9" s="51" t="s">
        <v>12</v>
      </c>
      <c r="F9" s="65" t="s">
        <v>13</v>
      </c>
    </row>
    <row r="10" spans="1:6" ht="12.75">
      <c r="A10" s="134" t="s">
        <v>14</v>
      </c>
      <c r="B10" s="135">
        <v>-316706.91</v>
      </c>
      <c r="C10" s="135">
        <v>97697.09</v>
      </c>
      <c r="D10" s="135">
        <v>96437.83</v>
      </c>
      <c r="E10" s="135"/>
      <c r="F10" s="135">
        <f aca="true" t="shared" si="0" ref="F10:F15">SUM(B10:E10)</f>
        <v>-122571.98999999998</v>
      </c>
    </row>
    <row r="11" spans="1:6" ht="12.75">
      <c r="A11" s="136" t="s">
        <v>15</v>
      </c>
      <c r="B11" s="137">
        <v>206964.24</v>
      </c>
      <c r="C11" s="137">
        <v>275493.12</v>
      </c>
      <c r="D11" s="137">
        <v>39049.68</v>
      </c>
      <c r="E11" s="137">
        <v>60764.16</v>
      </c>
      <c r="F11" s="137">
        <f t="shared" si="0"/>
        <v>582271.2</v>
      </c>
    </row>
    <row r="12" spans="1:6" ht="22.5">
      <c r="A12" s="136" t="s">
        <v>16</v>
      </c>
      <c r="B12" s="137">
        <v>206964.24</v>
      </c>
      <c r="C12" s="137">
        <v>275493.12</v>
      </c>
      <c r="D12" s="137">
        <v>38456.55</v>
      </c>
      <c r="E12" s="137"/>
      <c r="F12" s="137">
        <f t="shared" si="0"/>
        <v>520913.91</v>
      </c>
    </row>
    <row r="13" spans="1:6" ht="12.75">
      <c r="A13" s="134" t="s">
        <v>17</v>
      </c>
      <c r="B13" s="135">
        <v>212690.28</v>
      </c>
      <c r="C13" s="135">
        <v>283192.32</v>
      </c>
      <c r="D13" s="135">
        <v>46060.56</v>
      </c>
      <c r="E13" s="135">
        <v>60764.16</v>
      </c>
      <c r="F13" s="135">
        <f t="shared" si="0"/>
        <v>602707.32</v>
      </c>
    </row>
    <row r="14" spans="1:6" ht="12.75">
      <c r="A14" s="136" t="s">
        <v>18</v>
      </c>
      <c r="B14" s="137">
        <v>423853.36</v>
      </c>
      <c r="C14" s="137">
        <v>71628.22</v>
      </c>
      <c r="D14" s="137"/>
      <c r="E14" s="137"/>
      <c r="F14" s="137">
        <f t="shared" si="0"/>
        <v>495481.57999999996</v>
      </c>
    </row>
    <row r="15" spans="1:6" ht="12.75">
      <c r="A15" s="134" t="s">
        <v>19</v>
      </c>
      <c r="B15" s="135">
        <f>-527869.99+142498.39</f>
        <v>-385371.6</v>
      </c>
      <c r="C15" s="135">
        <v>309261.19</v>
      </c>
      <c r="D15" s="135">
        <v>0</v>
      </c>
      <c r="E15" s="135">
        <f>E13</f>
        <v>60764.16</v>
      </c>
      <c r="F15" s="135">
        <f t="shared" si="0"/>
        <v>-15346.24999999997</v>
      </c>
    </row>
    <row r="16" spans="1:6" ht="12.75">
      <c r="A16" s="138"/>
      <c r="B16" s="138"/>
      <c r="C16" s="138"/>
      <c r="D16" s="138"/>
      <c r="E16" s="138"/>
      <c r="F16" s="138"/>
    </row>
    <row r="17" spans="1:6" ht="33.75">
      <c r="A17" s="135" t="s">
        <v>20</v>
      </c>
      <c r="B17" s="139" t="s">
        <v>21</v>
      </c>
      <c r="C17" s="139"/>
      <c r="D17" s="135" t="s">
        <v>22</v>
      </c>
      <c r="E17" s="135" t="s">
        <v>23</v>
      </c>
      <c r="F17" s="138"/>
    </row>
    <row r="18" spans="1:6" ht="12.75">
      <c r="A18" s="139" t="s">
        <v>9</v>
      </c>
      <c r="B18" s="139"/>
      <c r="C18" s="139"/>
      <c r="D18" s="139"/>
      <c r="E18" s="139"/>
      <c r="F18" s="138"/>
    </row>
    <row r="19" spans="1:6" ht="12.75">
      <c r="A19" s="134" t="s">
        <v>24</v>
      </c>
      <c r="B19" s="140" t="s">
        <v>25</v>
      </c>
      <c r="C19" s="140"/>
      <c r="D19" s="140"/>
      <c r="E19" s="135">
        <v>102323.52</v>
      </c>
      <c r="F19" s="138"/>
    </row>
    <row r="20" spans="1:6" ht="18.75" customHeight="1">
      <c r="A20" s="136"/>
      <c r="B20" s="141" t="s">
        <v>26</v>
      </c>
      <c r="C20" s="141"/>
      <c r="D20" s="137" t="s">
        <v>27</v>
      </c>
      <c r="E20" s="137">
        <v>4500</v>
      </c>
      <c r="F20" s="138"/>
    </row>
    <row r="21" spans="1:6" ht="20.25" customHeight="1">
      <c r="A21" s="136"/>
      <c r="B21" s="141" t="s">
        <v>90</v>
      </c>
      <c r="C21" s="141"/>
      <c r="D21" s="137" t="s">
        <v>133</v>
      </c>
      <c r="E21" s="137">
        <v>-3088.94</v>
      </c>
      <c r="F21" s="138"/>
    </row>
    <row r="22" spans="1:6" ht="12.75">
      <c r="A22" s="136"/>
      <c r="B22" s="141" t="s">
        <v>28</v>
      </c>
      <c r="C22" s="141"/>
      <c r="D22" s="137" t="s">
        <v>226</v>
      </c>
      <c r="E22" s="137">
        <v>9000</v>
      </c>
      <c r="F22" s="138"/>
    </row>
    <row r="23" spans="1:6" ht="12.75">
      <c r="A23" s="136"/>
      <c r="B23" s="141" t="s">
        <v>30</v>
      </c>
      <c r="C23" s="141"/>
      <c r="D23" s="137" t="s">
        <v>31</v>
      </c>
      <c r="E23" s="137">
        <v>91912.46</v>
      </c>
      <c r="F23" s="138"/>
    </row>
    <row r="24" spans="1:6" ht="22.5">
      <c r="A24" s="134" t="s">
        <v>32</v>
      </c>
      <c r="B24" s="140" t="s">
        <v>25</v>
      </c>
      <c r="C24" s="140"/>
      <c r="D24" s="140"/>
      <c r="E24" s="135">
        <v>26766.12</v>
      </c>
      <c r="F24" s="138"/>
    </row>
    <row r="25" spans="1:6" ht="12.75">
      <c r="A25" s="136"/>
      <c r="B25" s="141" t="s">
        <v>33</v>
      </c>
      <c r="C25" s="141"/>
      <c r="D25" s="137" t="s">
        <v>92</v>
      </c>
      <c r="E25" s="137">
        <v>17064.43</v>
      </c>
      <c r="F25" s="138"/>
    </row>
    <row r="26" spans="1:6" ht="12.75">
      <c r="A26" s="136"/>
      <c r="B26" s="141" t="s">
        <v>37</v>
      </c>
      <c r="C26" s="141"/>
      <c r="D26" s="137" t="s">
        <v>152</v>
      </c>
      <c r="E26" s="137">
        <v>9701.69</v>
      </c>
      <c r="F26" s="138"/>
    </row>
    <row r="27" spans="1:6" ht="12.75">
      <c r="A27" s="134" t="s">
        <v>39</v>
      </c>
      <c r="B27" s="140" t="s">
        <v>25</v>
      </c>
      <c r="C27" s="140"/>
      <c r="D27" s="140"/>
      <c r="E27" s="135">
        <v>177931.07</v>
      </c>
      <c r="F27" s="138"/>
    </row>
    <row r="28" spans="1:6" ht="22.5">
      <c r="A28" s="136"/>
      <c r="B28" s="141" t="s">
        <v>37</v>
      </c>
      <c r="C28" s="141"/>
      <c r="D28" s="137" t="s">
        <v>227</v>
      </c>
      <c r="E28" s="137">
        <v>177931.07</v>
      </c>
      <c r="F28" s="138"/>
    </row>
    <row r="29" spans="1:6" ht="12.75">
      <c r="A29" s="134" t="s">
        <v>41</v>
      </c>
      <c r="B29" s="140" t="s">
        <v>25</v>
      </c>
      <c r="C29" s="140"/>
      <c r="D29" s="140"/>
      <c r="E29" s="135">
        <v>23143.35</v>
      </c>
      <c r="F29" s="138"/>
    </row>
    <row r="30" spans="1:6" ht="12.75">
      <c r="A30" s="136"/>
      <c r="B30" s="141" t="s">
        <v>42</v>
      </c>
      <c r="C30" s="141"/>
      <c r="D30" s="137" t="s">
        <v>216</v>
      </c>
      <c r="E30" s="137">
        <v>23143.35</v>
      </c>
      <c r="F30" s="138"/>
    </row>
    <row r="31" spans="1:6" ht="12.75">
      <c r="A31" s="134" t="s">
        <v>44</v>
      </c>
      <c r="B31" s="140" t="s">
        <v>25</v>
      </c>
      <c r="C31" s="140"/>
      <c r="D31" s="140"/>
      <c r="E31" s="135">
        <v>3754.05</v>
      </c>
      <c r="F31" s="138"/>
    </row>
    <row r="32" spans="1:6" ht="12.75">
      <c r="A32" s="136"/>
      <c r="B32" s="141" t="s">
        <v>45</v>
      </c>
      <c r="C32" s="141"/>
      <c r="D32" s="137"/>
      <c r="E32" s="137">
        <v>5523.77</v>
      </c>
      <c r="F32" s="138"/>
    </row>
    <row r="33" spans="1:6" ht="12.75">
      <c r="A33" s="134" t="s">
        <v>46</v>
      </c>
      <c r="B33" s="140"/>
      <c r="C33" s="140"/>
      <c r="D33" s="140"/>
      <c r="E33" s="135">
        <v>41063.89</v>
      </c>
      <c r="F33" s="138"/>
    </row>
    <row r="34" spans="1:6" ht="12.75">
      <c r="A34" s="134" t="s">
        <v>47</v>
      </c>
      <c r="B34" s="140"/>
      <c r="C34" s="140"/>
      <c r="D34" s="140"/>
      <c r="E34" s="135">
        <v>7245.74</v>
      </c>
      <c r="F34" s="138"/>
    </row>
    <row r="35" spans="1:6" ht="12.75">
      <c r="A35" s="134" t="s">
        <v>48</v>
      </c>
      <c r="B35" s="140"/>
      <c r="C35" s="140"/>
      <c r="D35" s="140"/>
      <c r="E35" s="135">
        <v>41625.62</v>
      </c>
      <c r="F35" s="138"/>
    </row>
    <row r="36" spans="1:6" ht="12.75">
      <c r="A36" s="140" t="s">
        <v>49</v>
      </c>
      <c r="B36" s="140"/>
      <c r="C36" s="140"/>
      <c r="D36" s="140"/>
      <c r="E36" s="135">
        <v>423853.36</v>
      </c>
      <c r="F36" s="138"/>
    </row>
    <row r="37" spans="1:6" ht="12.75">
      <c r="A37" s="139" t="s">
        <v>10</v>
      </c>
      <c r="B37" s="139"/>
      <c r="C37" s="139"/>
      <c r="D37" s="139"/>
      <c r="E37" s="139"/>
      <c r="F37" s="138"/>
    </row>
    <row r="38" spans="1:6" ht="22.5">
      <c r="A38" s="134" t="s">
        <v>32</v>
      </c>
      <c r="B38" s="140" t="s">
        <v>25</v>
      </c>
      <c r="C38" s="140"/>
      <c r="D38" s="140"/>
      <c r="E38" s="135">
        <v>4333</v>
      </c>
      <c r="F38" s="138"/>
    </row>
    <row r="39" spans="1:6" ht="12.75">
      <c r="A39" s="136"/>
      <c r="B39" s="141" t="s">
        <v>75</v>
      </c>
      <c r="C39" s="141"/>
      <c r="D39" s="137" t="s">
        <v>228</v>
      </c>
      <c r="E39" s="137">
        <v>4333</v>
      </c>
      <c r="F39" s="138"/>
    </row>
    <row r="40" spans="1:6" ht="12.75">
      <c r="A40" s="134" t="s">
        <v>39</v>
      </c>
      <c r="B40" s="140" t="s">
        <v>25</v>
      </c>
      <c r="C40" s="140"/>
      <c r="D40" s="140"/>
      <c r="E40" s="135">
        <v>6288.42</v>
      </c>
      <c r="F40" s="138"/>
    </row>
    <row r="41" spans="1:6" ht="12.75">
      <c r="A41" s="136"/>
      <c r="B41" s="141" t="s">
        <v>52</v>
      </c>
      <c r="C41" s="141"/>
      <c r="D41" s="137" t="s">
        <v>53</v>
      </c>
      <c r="E41" s="137">
        <v>6288.42</v>
      </c>
      <c r="F41" s="138"/>
    </row>
    <row r="42" spans="1:6" ht="12.75">
      <c r="A42" s="134" t="s">
        <v>41</v>
      </c>
      <c r="B42" s="140" t="s">
        <v>25</v>
      </c>
      <c r="C42" s="140"/>
      <c r="D42" s="140"/>
      <c r="E42" s="135">
        <v>15717</v>
      </c>
      <c r="F42" s="138"/>
    </row>
    <row r="43" spans="1:6" ht="12.75">
      <c r="A43" s="136"/>
      <c r="B43" s="141" t="s">
        <v>55</v>
      </c>
      <c r="C43" s="141"/>
      <c r="D43" s="137" t="s">
        <v>229</v>
      </c>
      <c r="E43" s="137">
        <v>15717</v>
      </c>
      <c r="F43" s="138"/>
    </row>
    <row r="44" spans="1:6" ht="12.75">
      <c r="A44" s="134" t="s">
        <v>47</v>
      </c>
      <c r="B44" s="140"/>
      <c r="C44" s="140"/>
      <c r="D44" s="140"/>
      <c r="E44" s="135">
        <v>8267.2</v>
      </c>
      <c r="F44" s="138"/>
    </row>
    <row r="45" spans="1:6" ht="12.75">
      <c r="A45" s="134" t="s">
        <v>48</v>
      </c>
      <c r="B45" s="140"/>
      <c r="C45" s="140"/>
      <c r="D45" s="140"/>
      <c r="E45" s="135">
        <v>37022.6</v>
      </c>
      <c r="F45" s="138"/>
    </row>
    <row r="46" spans="1:6" ht="12.75">
      <c r="A46" s="140" t="s">
        <v>49</v>
      </c>
      <c r="B46" s="140"/>
      <c r="C46" s="140"/>
      <c r="D46" s="140"/>
      <c r="E46" s="135">
        <v>71628.22</v>
      </c>
      <c r="F46" s="138"/>
    </row>
    <row r="47" spans="1:6" ht="12.75">
      <c r="A47" s="138"/>
      <c r="B47" s="138"/>
      <c r="C47" s="138"/>
      <c r="D47" s="138"/>
      <c r="E47" s="138"/>
      <c r="F47" s="138"/>
    </row>
    <row r="48" spans="1:6" ht="12.75">
      <c r="A48" s="142" t="s">
        <v>60</v>
      </c>
      <c r="B48" s="142"/>
      <c r="C48" s="142"/>
      <c r="D48" s="142"/>
      <c r="E48" s="142"/>
      <c r="F48" s="138"/>
    </row>
    <row r="49" spans="1:6" ht="12.75">
      <c r="A49" s="142" t="s">
        <v>61</v>
      </c>
      <c r="B49" s="142"/>
      <c r="C49" s="142"/>
      <c r="D49" s="142"/>
      <c r="E49" s="142"/>
      <c r="F49" s="138"/>
    </row>
    <row r="50" spans="1:6" ht="12.75">
      <c r="A50" s="142" t="s">
        <v>62</v>
      </c>
      <c r="B50" s="142"/>
      <c r="C50" s="142"/>
      <c r="D50" s="142"/>
      <c r="E50" s="142"/>
      <c r="F50" s="138"/>
    </row>
  </sheetData>
  <sheetProtection/>
  <mergeCells count="43">
    <mergeCell ref="A50:E50"/>
    <mergeCell ref="B43:C43"/>
    <mergeCell ref="B44:D44"/>
    <mergeCell ref="B45:D45"/>
    <mergeCell ref="A46:D46"/>
    <mergeCell ref="A48:E48"/>
    <mergeCell ref="A49:E49"/>
    <mergeCell ref="A37:E37"/>
    <mergeCell ref="B38:D38"/>
    <mergeCell ref="B39:C39"/>
    <mergeCell ref="B40:D40"/>
    <mergeCell ref="B41:C41"/>
    <mergeCell ref="B42:D42"/>
    <mergeCell ref="B31:D31"/>
    <mergeCell ref="B32:C32"/>
    <mergeCell ref="B33:D33"/>
    <mergeCell ref="B34:D34"/>
    <mergeCell ref="B35:D35"/>
    <mergeCell ref="A36:D36"/>
    <mergeCell ref="B25:C25"/>
    <mergeCell ref="B26:C26"/>
    <mergeCell ref="B27:D27"/>
    <mergeCell ref="B28:C28"/>
    <mergeCell ref="B29:D29"/>
    <mergeCell ref="B30:C30"/>
    <mergeCell ref="B19:D19"/>
    <mergeCell ref="B20:C20"/>
    <mergeCell ref="B21:C21"/>
    <mergeCell ref="B22:C22"/>
    <mergeCell ref="B23:C23"/>
    <mergeCell ref="B24:D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21.375" style="0" customWidth="1"/>
    <col min="2" max="2" width="14.125" style="0" customWidth="1"/>
    <col min="3" max="3" width="17.125" style="0" customWidth="1"/>
    <col min="4" max="4" width="10.25390625" style="0" customWidth="1"/>
    <col min="5" max="5" width="12.125" style="0" customWidth="1"/>
  </cols>
  <sheetData>
    <row r="1" spans="1:6" ht="12.75">
      <c r="A1" s="29" t="s">
        <v>0</v>
      </c>
      <c r="B1" s="30"/>
      <c r="C1" s="30"/>
      <c r="D1" s="30"/>
      <c r="E1" s="30"/>
      <c r="F1" s="30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2.75">
      <c r="A3" s="28" t="s">
        <v>2</v>
      </c>
      <c r="B3" s="28"/>
      <c r="C3" s="28" t="s">
        <v>63</v>
      </c>
      <c r="D3" s="28"/>
      <c r="E3" s="28"/>
      <c r="F3" s="28"/>
    </row>
    <row r="4" spans="1:6" ht="12.75">
      <c r="A4" s="28" t="s">
        <v>64</v>
      </c>
      <c r="B4" s="28"/>
      <c r="C4" s="28" t="s">
        <v>65</v>
      </c>
      <c r="D4" s="28"/>
      <c r="E4" s="28"/>
      <c r="F4" s="28"/>
    </row>
    <row r="5" spans="1:6" ht="12.75">
      <c r="A5" s="28" t="s">
        <v>6</v>
      </c>
      <c r="B5" s="28"/>
      <c r="C5" s="28" t="s">
        <v>66</v>
      </c>
      <c r="D5" s="28"/>
      <c r="E5" s="28"/>
      <c r="F5" s="28"/>
    </row>
    <row r="6" spans="1:6" ht="12.75">
      <c r="A6" s="11"/>
      <c r="B6" s="10"/>
      <c r="C6" s="28" t="s">
        <v>67</v>
      </c>
      <c r="D6" s="28"/>
      <c r="E6" s="28"/>
      <c r="F6" s="28"/>
    </row>
    <row r="7" spans="1:6" ht="12.75">
      <c r="A7" s="11"/>
      <c r="B7" s="10"/>
      <c r="C7" s="28" t="s">
        <v>68</v>
      </c>
      <c r="D7" s="28"/>
      <c r="E7" s="28"/>
      <c r="F7" s="28"/>
    </row>
    <row r="8" spans="1:6" ht="12.75">
      <c r="A8" s="11"/>
      <c r="B8" s="10"/>
      <c r="C8" s="10"/>
      <c r="D8" s="10"/>
      <c r="E8" s="10"/>
      <c r="F8" s="10"/>
    </row>
    <row r="9" spans="1:6" ht="45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</row>
    <row r="10" spans="1:6" ht="22.5">
      <c r="A10" s="12" t="s">
        <v>14</v>
      </c>
      <c r="B10" s="13">
        <v>-236554.02</v>
      </c>
      <c r="C10" s="13">
        <v>-169005.23</v>
      </c>
      <c r="D10" s="13">
        <v>232173.06</v>
      </c>
      <c r="E10" s="13"/>
      <c r="F10" s="13">
        <f aca="true" t="shared" si="0" ref="F10:F15">SUM(B10:E10)</f>
        <v>-173386.19</v>
      </c>
    </row>
    <row r="11" spans="1:6" ht="12.75">
      <c r="A11" s="14" t="s">
        <v>15</v>
      </c>
      <c r="B11" s="15">
        <v>337975.12</v>
      </c>
      <c r="C11" s="15">
        <v>341147.2</v>
      </c>
      <c r="D11" s="15">
        <v>47356.92</v>
      </c>
      <c r="E11" s="15">
        <v>6685.95</v>
      </c>
      <c r="F11" s="15">
        <f t="shared" si="0"/>
        <v>733165.1900000001</v>
      </c>
    </row>
    <row r="12" spans="1:6" ht="22.5">
      <c r="A12" s="14" t="s">
        <v>16</v>
      </c>
      <c r="B12" s="15">
        <v>340017.28</v>
      </c>
      <c r="C12" s="15">
        <v>343196.8</v>
      </c>
      <c r="D12" s="15">
        <v>47748.91</v>
      </c>
      <c r="E12" s="15"/>
      <c r="F12" s="15">
        <f t="shared" si="0"/>
        <v>730962.9900000001</v>
      </c>
    </row>
    <row r="13" spans="1:6" ht="12.75">
      <c r="A13" s="12" t="s">
        <v>17</v>
      </c>
      <c r="B13" s="13">
        <v>339915.1</v>
      </c>
      <c r="C13" s="13">
        <v>344529.66</v>
      </c>
      <c r="D13" s="13">
        <v>58132.42</v>
      </c>
      <c r="E13" s="13">
        <v>6685.95</v>
      </c>
      <c r="F13" s="13">
        <f t="shared" si="0"/>
        <v>749263.13</v>
      </c>
    </row>
    <row r="14" spans="1:6" ht="12.75">
      <c r="A14" s="14" t="s">
        <v>18</v>
      </c>
      <c r="B14" s="15">
        <v>490841.71</v>
      </c>
      <c r="C14" s="15">
        <v>80953.53</v>
      </c>
      <c r="D14" s="15">
        <v>60000</v>
      </c>
      <c r="E14" s="15"/>
      <c r="F14" s="15">
        <f t="shared" si="0"/>
        <v>631795.24</v>
      </c>
    </row>
    <row r="15" spans="1:6" ht="22.5">
      <c r="A15" s="12" t="s">
        <v>19</v>
      </c>
      <c r="B15" s="13">
        <f>-387480.63+230305.48</f>
        <v>-157175.15</v>
      </c>
      <c r="C15" s="13">
        <v>94570.9</v>
      </c>
      <c r="D15" s="13">
        <v>0</v>
      </c>
      <c r="E15" s="13">
        <f>E13</f>
        <v>6685.95</v>
      </c>
      <c r="F15" s="13">
        <f t="shared" si="0"/>
        <v>-55918.3</v>
      </c>
    </row>
    <row r="16" spans="1:6" ht="12.75">
      <c r="A16" s="16"/>
      <c r="B16" s="16"/>
      <c r="C16" s="16"/>
      <c r="D16" s="16"/>
      <c r="E16" s="16"/>
      <c r="F16" s="16"/>
    </row>
    <row r="17" spans="1:6" ht="33.75">
      <c r="A17" s="13" t="s">
        <v>20</v>
      </c>
      <c r="B17" s="27" t="s">
        <v>21</v>
      </c>
      <c r="C17" s="27"/>
      <c r="D17" s="13" t="s">
        <v>22</v>
      </c>
      <c r="E17" s="13" t="s">
        <v>23</v>
      </c>
      <c r="F17" s="16"/>
    </row>
    <row r="18" spans="1:6" ht="12.75">
      <c r="A18" s="27" t="s">
        <v>9</v>
      </c>
      <c r="B18" s="27"/>
      <c r="C18" s="27"/>
      <c r="D18" s="27"/>
      <c r="E18" s="27"/>
      <c r="F18" s="16"/>
    </row>
    <row r="19" spans="1:6" ht="12.75">
      <c r="A19" s="12" t="s">
        <v>24</v>
      </c>
      <c r="B19" s="24" t="s">
        <v>25</v>
      </c>
      <c r="C19" s="24"/>
      <c r="D19" s="24"/>
      <c r="E19" s="13">
        <v>134281.87</v>
      </c>
      <c r="F19" s="16"/>
    </row>
    <row r="20" spans="1:6" ht="22.5" customHeight="1">
      <c r="A20" s="14"/>
      <c r="B20" s="25" t="s">
        <v>26</v>
      </c>
      <c r="C20" s="25"/>
      <c r="D20" s="15" t="s">
        <v>27</v>
      </c>
      <c r="E20" s="15">
        <v>4500</v>
      </c>
      <c r="F20" s="16"/>
    </row>
    <row r="21" spans="1:6" ht="22.5">
      <c r="A21" s="14"/>
      <c r="B21" s="25" t="s">
        <v>28</v>
      </c>
      <c r="C21" s="25"/>
      <c r="D21" s="15" t="s">
        <v>69</v>
      </c>
      <c r="E21" s="15">
        <v>47520</v>
      </c>
      <c r="F21" s="16"/>
    </row>
    <row r="22" spans="1:6" ht="12.75">
      <c r="A22" s="14"/>
      <c r="B22" s="25" t="s">
        <v>30</v>
      </c>
      <c r="C22" s="25"/>
      <c r="D22" s="15" t="s">
        <v>70</v>
      </c>
      <c r="E22" s="15">
        <v>82261.87</v>
      </c>
      <c r="F22" s="16"/>
    </row>
    <row r="23" spans="1:6" ht="22.5">
      <c r="A23" s="12" t="s">
        <v>32</v>
      </c>
      <c r="B23" s="24" t="s">
        <v>25</v>
      </c>
      <c r="C23" s="24"/>
      <c r="D23" s="24"/>
      <c r="E23" s="13">
        <v>33204.94</v>
      </c>
      <c r="F23" s="16"/>
    </row>
    <row r="24" spans="1:6" ht="12.75">
      <c r="A24" s="14"/>
      <c r="B24" s="25" t="s">
        <v>33</v>
      </c>
      <c r="C24" s="25"/>
      <c r="D24" s="15" t="s">
        <v>71</v>
      </c>
      <c r="E24" s="15">
        <v>21131.44</v>
      </c>
      <c r="F24" s="16"/>
    </row>
    <row r="25" spans="1:6" ht="19.5" customHeight="1">
      <c r="A25" s="14"/>
      <c r="B25" s="25" t="s">
        <v>35</v>
      </c>
      <c r="C25" s="25"/>
      <c r="D25" s="15" t="s">
        <v>36</v>
      </c>
      <c r="E25" s="15">
        <v>2284.8</v>
      </c>
      <c r="F25" s="16"/>
    </row>
    <row r="26" spans="1:6" ht="33.75">
      <c r="A26" s="14"/>
      <c r="B26" s="25" t="s">
        <v>37</v>
      </c>
      <c r="C26" s="25"/>
      <c r="D26" s="15" t="s">
        <v>72</v>
      </c>
      <c r="E26" s="15">
        <v>9788.7</v>
      </c>
      <c r="F26" s="16"/>
    </row>
    <row r="27" spans="1:6" ht="12.75">
      <c r="A27" s="12" t="s">
        <v>39</v>
      </c>
      <c r="B27" s="24" t="s">
        <v>25</v>
      </c>
      <c r="C27" s="24"/>
      <c r="D27" s="24"/>
      <c r="E27" s="13">
        <v>176333.94</v>
      </c>
      <c r="F27" s="16"/>
    </row>
    <row r="28" spans="1:6" ht="33.75">
      <c r="A28" s="14"/>
      <c r="B28" s="25" t="s">
        <v>37</v>
      </c>
      <c r="C28" s="25"/>
      <c r="D28" s="15" t="s">
        <v>73</v>
      </c>
      <c r="E28" s="15">
        <v>176333.94</v>
      </c>
      <c r="F28" s="16"/>
    </row>
    <row r="29" spans="1:6" ht="22.5">
      <c r="A29" s="12" t="s">
        <v>41</v>
      </c>
      <c r="B29" s="24" t="s">
        <v>25</v>
      </c>
      <c r="C29" s="24"/>
      <c r="D29" s="24"/>
      <c r="E29" s="13">
        <v>35552.17</v>
      </c>
      <c r="F29" s="16"/>
    </row>
    <row r="30" spans="1:6" ht="12.75">
      <c r="A30" s="14"/>
      <c r="B30" s="25" t="s">
        <v>42</v>
      </c>
      <c r="C30" s="25"/>
      <c r="D30" s="15" t="s">
        <v>74</v>
      </c>
      <c r="E30" s="15">
        <v>35552.17</v>
      </c>
      <c r="F30" s="16"/>
    </row>
    <row r="31" spans="1:6" ht="22.5">
      <c r="A31" s="12" t="s">
        <v>44</v>
      </c>
      <c r="B31" s="24" t="s">
        <v>25</v>
      </c>
      <c r="C31" s="24"/>
      <c r="D31" s="24"/>
      <c r="E31" s="13">
        <v>7957.37</v>
      </c>
      <c r="F31" s="16"/>
    </row>
    <row r="32" spans="1:6" ht="12.75">
      <c r="A32" s="14"/>
      <c r="B32" s="25" t="s">
        <v>45</v>
      </c>
      <c r="C32" s="25"/>
      <c r="D32" s="15"/>
      <c r="E32" s="15">
        <v>6957.37</v>
      </c>
      <c r="F32" s="16"/>
    </row>
    <row r="33" spans="1:6" ht="12.75">
      <c r="A33" s="12" t="s">
        <v>46</v>
      </c>
      <c r="B33" s="24"/>
      <c r="C33" s="24"/>
      <c r="D33" s="24"/>
      <c r="E33" s="13">
        <v>40541.8</v>
      </c>
      <c r="F33" s="16"/>
    </row>
    <row r="34" spans="1:6" ht="12.75">
      <c r="A34" s="12" t="s">
        <v>47</v>
      </c>
      <c r="B34" s="24"/>
      <c r="C34" s="24"/>
      <c r="D34" s="24"/>
      <c r="E34" s="13">
        <v>9397.93</v>
      </c>
      <c r="F34" s="16"/>
    </row>
    <row r="35" spans="1:6" ht="12.75">
      <c r="A35" s="12" t="s">
        <v>48</v>
      </c>
      <c r="B35" s="24"/>
      <c r="C35" s="24"/>
      <c r="D35" s="24"/>
      <c r="E35" s="13">
        <v>53571.69</v>
      </c>
      <c r="F35" s="16"/>
    </row>
    <row r="36" spans="1:6" ht="12.75">
      <c r="A36" s="24" t="s">
        <v>49</v>
      </c>
      <c r="B36" s="24"/>
      <c r="C36" s="24"/>
      <c r="D36" s="24"/>
      <c r="E36" s="13">
        <v>490841.71</v>
      </c>
      <c r="F36" s="16"/>
    </row>
    <row r="37" spans="1:6" ht="12.75">
      <c r="A37" s="27" t="s">
        <v>10</v>
      </c>
      <c r="B37" s="27"/>
      <c r="C37" s="27"/>
      <c r="D37" s="27"/>
      <c r="E37" s="27"/>
      <c r="F37" s="16"/>
    </row>
    <row r="38" spans="1:6" ht="22.5">
      <c r="A38" s="12" t="s">
        <v>32</v>
      </c>
      <c r="B38" s="24" t="s">
        <v>25</v>
      </c>
      <c r="C38" s="24"/>
      <c r="D38" s="24"/>
      <c r="E38" s="13">
        <v>2565</v>
      </c>
      <c r="F38" s="16"/>
    </row>
    <row r="39" spans="1:6" ht="12.75">
      <c r="A39" s="14"/>
      <c r="B39" s="25" t="s">
        <v>75</v>
      </c>
      <c r="C39" s="25"/>
      <c r="D39" s="15" t="s">
        <v>76</v>
      </c>
      <c r="E39" s="15">
        <v>2565</v>
      </c>
      <c r="F39" s="16"/>
    </row>
    <row r="40" spans="1:6" ht="22.5">
      <c r="A40" s="12" t="s">
        <v>41</v>
      </c>
      <c r="B40" s="24" t="s">
        <v>25</v>
      </c>
      <c r="C40" s="24"/>
      <c r="D40" s="24"/>
      <c r="E40" s="13">
        <v>22338</v>
      </c>
      <c r="F40" s="16"/>
    </row>
    <row r="41" spans="1:6" ht="12.75">
      <c r="A41" s="14"/>
      <c r="B41" s="25" t="s">
        <v>77</v>
      </c>
      <c r="C41" s="25"/>
      <c r="D41" s="15" t="s">
        <v>78</v>
      </c>
      <c r="E41" s="15">
        <v>20698</v>
      </c>
      <c r="F41" s="16"/>
    </row>
    <row r="42" spans="1:6" ht="12.75">
      <c r="A42" s="14"/>
      <c r="B42" s="25" t="s">
        <v>79</v>
      </c>
      <c r="C42" s="25"/>
      <c r="D42" s="15" t="s">
        <v>76</v>
      </c>
      <c r="E42" s="15">
        <v>1640</v>
      </c>
      <c r="F42" s="16"/>
    </row>
    <row r="43" spans="1:6" ht="12.75">
      <c r="A43" s="12" t="s">
        <v>47</v>
      </c>
      <c r="B43" s="24"/>
      <c r="C43" s="24"/>
      <c r="D43" s="24"/>
      <c r="E43" s="13">
        <v>10204.39</v>
      </c>
      <c r="F43" s="16"/>
    </row>
    <row r="44" spans="1:6" ht="12.75">
      <c r="A44" s="12" t="s">
        <v>48</v>
      </c>
      <c r="B44" s="24"/>
      <c r="C44" s="24"/>
      <c r="D44" s="24"/>
      <c r="E44" s="13">
        <v>45846.14</v>
      </c>
      <c r="F44" s="16"/>
    </row>
    <row r="45" spans="1:6" ht="12.75">
      <c r="A45" s="24" t="s">
        <v>49</v>
      </c>
      <c r="B45" s="24"/>
      <c r="C45" s="24"/>
      <c r="D45" s="24"/>
      <c r="E45" s="13">
        <v>80953.53</v>
      </c>
      <c r="F45" s="16"/>
    </row>
    <row r="46" spans="1:6" ht="12.75">
      <c r="A46" s="27" t="s">
        <v>11</v>
      </c>
      <c r="B46" s="27"/>
      <c r="C46" s="27"/>
      <c r="D46" s="27"/>
      <c r="E46" s="27"/>
      <c r="F46" s="16"/>
    </row>
    <row r="47" spans="1:6" ht="22.5">
      <c r="A47" s="12" t="s">
        <v>41</v>
      </c>
      <c r="B47" s="24" t="s">
        <v>25</v>
      </c>
      <c r="C47" s="24"/>
      <c r="D47" s="24"/>
      <c r="E47" s="13">
        <v>50000</v>
      </c>
      <c r="F47" s="16"/>
    </row>
    <row r="48" spans="1:6" ht="12.75">
      <c r="A48" s="14"/>
      <c r="B48" s="25" t="s">
        <v>80</v>
      </c>
      <c r="C48" s="25"/>
      <c r="D48" s="15"/>
      <c r="E48" s="15">
        <v>50000</v>
      </c>
      <c r="F48" s="16"/>
    </row>
    <row r="49" spans="1:6" ht="12.75">
      <c r="A49" s="12" t="s">
        <v>81</v>
      </c>
      <c r="B49" s="24" t="s">
        <v>25</v>
      </c>
      <c r="C49" s="24"/>
      <c r="D49" s="24"/>
      <c r="E49" s="13">
        <v>10000</v>
      </c>
      <c r="F49" s="16"/>
    </row>
    <row r="50" spans="1:6" ht="20.25" customHeight="1">
      <c r="A50" s="14"/>
      <c r="B50" s="25" t="s">
        <v>82</v>
      </c>
      <c r="C50" s="25"/>
      <c r="D50" s="15"/>
      <c r="E50" s="15">
        <v>10000</v>
      </c>
      <c r="F50" s="16"/>
    </row>
    <row r="51" spans="1:6" ht="12.75">
      <c r="A51" s="24" t="s">
        <v>49</v>
      </c>
      <c r="B51" s="24"/>
      <c r="C51" s="24"/>
      <c r="D51" s="24"/>
      <c r="E51" s="13">
        <v>60000</v>
      </c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26" t="s">
        <v>60</v>
      </c>
      <c r="B53" s="26"/>
      <c r="C53" s="26"/>
      <c r="D53" s="26"/>
      <c r="E53" s="26"/>
      <c r="F53" s="16"/>
    </row>
    <row r="54" spans="1:6" ht="12.75">
      <c r="A54" s="26" t="s">
        <v>61</v>
      </c>
      <c r="B54" s="26"/>
      <c r="C54" s="26"/>
      <c r="D54" s="26"/>
      <c r="E54" s="26"/>
      <c r="F54" s="16"/>
    </row>
    <row r="55" spans="1:6" ht="12.75">
      <c r="A55" s="26" t="s">
        <v>62</v>
      </c>
      <c r="B55" s="26"/>
      <c r="C55" s="26"/>
      <c r="D55" s="26"/>
      <c r="E55" s="26"/>
      <c r="F55" s="16"/>
    </row>
  </sheetData>
  <sheetProtection/>
  <mergeCells count="48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7:C17"/>
    <mergeCell ref="A18:E18"/>
    <mergeCell ref="B19:D19"/>
    <mergeCell ref="B20:C20"/>
    <mergeCell ref="B21:C21"/>
    <mergeCell ref="B22:C22"/>
    <mergeCell ref="B23:D23"/>
    <mergeCell ref="B24:C24"/>
    <mergeCell ref="B25:C25"/>
    <mergeCell ref="B26:C26"/>
    <mergeCell ref="B27:D27"/>
    <mergeCell ref="B28:C28"/>
    <mergeCell ref="B29:D29"/>
    <mergeCell ref="B30:C30"/>
    <mergeCell ref="B31:D31"/>
    <mergeCell ref="B32:C32"/>
    <mergeCell ref="B33:D33"/>
    <mergeCell ref="B34:D34"/>
    <mergeCell ref="B35:D35"/>
    <mergeCell ref="A36:D36"/>
    <mergeCell ref="A37:E37"/>
    <mergeCell ref="B38:D38"/>
    <mergeCell ref="B39:C39"/>
    <mergeCell ref="B40:D40"/>
    <mergeCell ref="B41:C41"/>
    <mergeCell ref="B42:C42"/>
    <mergeCell ref="B43:D43"/>
    <mergeCell ref="B44:D44"/>
    <mergeCell ref="A45:D45"/>
    <mergeCell ref="A46:E46"/>
    <mergeCell ref="B47:D47"/>
    <mergeCell ref="B48:C48"/>
    <mergeCell ref="B49:D49"/>
    <mergeCell ref="B50:C50"/>
    <mergeCell ref="A51:D51"/>
    <mergeCell ref="A53:E53"/>
    <mergeCell ref="A54:E54"/>
    <mergeCell ref="A55:E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75390625" style="0" customWidth="1"/>
    <col min="2" max="2" width="17.25390625" style="0" customWidth="1"/>
    <col min="3" max="3" width="20.25390625" style="0" customWidth="1"/>
    <col min="4" max="4" width="11.375" style="0" customWidth="1"/>
    <col min="5" max="5" width="12.75390625" style="0" customWidth="1"/>
    <col min="6" max="6" width="13.375" style="0" customWidth="1"/>
  </cols>
  <sheetData>
    <row r="1" spans="1:6" ht="12.75">
      <c r="A1" s="31" t="s">
        <v>0</v>
      </c>
      <c r="B1" s="32"/>
      <c r="C1" s="32"/>
      <c r="D1" s="32"/>
      <c r="E1" s="32"/>
      <c r="F1" s="32"/>
    </row>
    <row r="2" spans="1:6" ht="12.75">
      <c r="A2" s="32" t="s">
        <v>1</v>
      </c>
      <c r="B2" s="32"/>
      <c r="C2" s="32"/>
      <c r="D2" s="32"/>
      <c r="E2" s="32"/>
      <c r="F2" s="32"/>
    </row>
    <row r="3" spans="1:6" ht="12.75">
      <c r="A3" s="33" t="s">
        <v>2</v>
      </c>
      <c r="B3" s="33"/>
      <c r="C3" s="33" t="s">
        <v>83</v>
      </c>
      <c r="D3" s="33"/>
      <c r="E3" s="33"/>
      <c r="F3" s="33"/>
    </row>
    <row r="4" spans="1:6" ht="12.75">
      <c r="A4" s="33" t="s">
        <v>84</v>
      </c>
      <c r="B4" s="33"/>
      <c r="C4" s="33" t="s">
        <v>85</v>
      </c>
      <c r="D4" s="33"/>
      <c r="E4" s="33"/>
      <c r="F4" s="33"/>
    </row>
    <row r="5" spans="1:6" ht="12.75">
      <c r="A5" s="33" t="s">
        <v>6</v>
      </c>
      <c r="B5" s="33"/>
      <c r="C5" s="33" t="s">
        <v>86</v>
      </c>
      <c r="D5" s="33"/>
      <c r="E5" s="33"/>
      <c r="F5" s="33"/>
    </row>
    <row r="6" spans="1:6" ht="12.75">
      <c r="A6" s="34"/>
      <c r="B6" s="35"/>
      <c r="C6" s="33" t="s">
        <v>87</v>
      </c>
      <c r="D6" s="33"/>
      <c r="E6" s="33"/>
      <c r="F6" s="33"/>
    </row>
    <row r="7" spans="1:6" ht="12.75">
      <c r="A7" s="34"/>
      <c r="B7" s="35"/>
      <c r="C7" s="33" t="s">
        <v>88</v>
      </c>
      <c r="D7" s="33"/>
      <c r="E7" s="33"/>
      <c r="F7" s="33"/>
    </row>
    <row r="8" spans="1:6" ht="12.75">
      <c r="A8" s="34"/>
      <c r="B8" s="35"/>
      <c r="C8" s="35"/>
      <c r="D8" s="35"/>
      <c r="E8" s="35"/>
      <c r="F8" s="35"/>
    </row>
    <row r="9" spans="1:6" ht="45">
      <c r="A9" s="36"/>
      <c r="B9" s="37" t="s">
        <v>9</v>
      </c>
      <c r="C9" s="37" t="s">
        <v>10</v>
      </c>
      <c r="D9" s="37" t="s">
        <v>11</v>
      </c>
      <c r="E9" s="37" t="s">
        <v>12</v>
      </c>
      <c r="F9" s="37" t="s">
        <v>13</v>
      </c>
    </row>
    <row r="10" spans="1:6" ht="22.5">
      <c r="A10" s="36" t="s">
        <v>14</v>
      </c>
      <c r="B10" s="37">
        <v>5648.86</v>
      </c>
      <c r="C10" s="37">
        <v>-118151.72</v>
      </c>
      <c r="D10" s="37">
        <v>94974.85</v>
      </c>
      <c r="E10" s="37"/>
      <c r="F10" s="37">
        <f aca="true" t="shared" si="0" ref="F10:F15">SUM(B10:E10)</f>
        <v>-17528.009999999995</v>
      </c>
    </row>
    <row r="11" spans="1:6" ht="12.75">
      <c r="A11" s="38" t="s">
        <v>15</v>
      </c>
      <c r="B11" s="39">
        <v>194159.04</v>
      </c>
      <c r="C11" s="39">
        <v>121947.96</v>
      </c>
      <c r="D11" s="39">
        <v>27507.52</v>
      </c>
      <c r="E11" s="39">
        <v>152641.5</v>
      </c>
      <c r="F11" s="39">
        <f t="shared" si="0"/>
        <v>496256.02</v>
      </c>
    </row>
    <row r="12" spans="1:6" ht="22.5">
      <c r="A12" s="38" t="s">
        <v>16</v>
      </c>
      <c r="B12" s="39">
        <v>194159.04</v>
      </c>
      <c r="C12" s="39">
        <v>121947.96</v>
      </c>
      <c r="D12" s="39">
        <v>26244.03</v>
      </c>
      <c r="E12" s="39"/>
      <c r="F12" s="39">
        <f t="shared" si="0"/>
        <v>342351.03</v>
      </c>
    </row>
    <row r="13" spans="1:6" ht="12.75">
      <c r="A13" s="36" t="s">
        <v>17</v>
      </c>
      <c r="B13" s="37">
        <v>181138.17</v>
      </c>
      <c r="C13" s="37">
        <v>118767.3</v>
      </c>
      <c r="D13" s="37">
        <v>30910.12</v>
      </c>
      <c r="E13" s="37">
        <v>152641.5</v>
      </c>
      <c r="F13" s="37">
        <f t="shared" si="0"/>
        <v>483457.09</v>
      </c>
    </row>
    <row r="14" spans="1:6" ht="12.75">
      <c r="A14" s="38" t="s">
        <v>18</v>
      </c>
      <c r="B14" s="39">
        <v>277426.14</v>
      </c>
      <c r="C14" s="39">
        <v>58346.17</v>
      </c>
      <c r="D14" s="39"/>
      <c r="E14" s="39"/>
      <c r="F14" s="39">
        <f t="shared" si="0"/>
        <v>335772.31</v>
      </c>
    </row>
    <row r="15" spans="1:6" ht="22.5">
      <c r="A15" s="36" t="s">
        <v>19</v>
      </c>
      <c r="B15" s="37">
        <f>-90639.11+80000</f>
        <v>-10639.11</v>
      </c>
      <c r="C15" s="37">
        <f>-57730.59+45884.97</f>
        <v>-11845.619999999995</v>
      </c>
      <c r="D15" s="37">
        <v>0</v>
      </c>
      <c r="E15" s="37">
        <f>E13</f>
        <v>152641.5</v>
      </c>
      <c r="F15" s="37">
        <f t="shared" si="0"/>
        <v>130156.77</v>
      </c>
    </row>
    <row r="16" spans="1:6" ht="12.75">
      <c r="A16" s="40"/>
      <c r="B16" s="40"/>
      <c r="C16" s="40"/>
      <c r="D16" s="40"/>
      <c r="E16" s="40"/>
      <c r="F16" s="40"/>
    </row>
    <row r="17" spans="1:6" ht="33.75">
      <c r="A17" s="37" t="s">
        <v>20</v>
      </c>
      <c r="B17" s="41" t="s">
        <v>21</v>
      </c>
      <c r="C17" s="41"/>
      <c r="D17" s="37" t="s">
        <v>22</v>
      </c>
      <c r="E17" s="37" t="s">
        <v>23</v>
      </c>
      <c r="F17" s="40"/>
    </row>
    <row r="18" spans="1:6" ht="12.75">
      <c r="A18" s="41" t="s">
        <v>9</v>
      </c>
      <c r="B18" s="41"/>
      <c r="C18" s="41"/>
      <c r="D18" s="41"/>
      <c r="E18" s="41"/>
      <c r="F18" s="40"/>
    </row>
    <row r="19" spans="1:6" ht="12.75">
      <c r="A19" s="36" t="s">
        <v>24</v>
      </c>
      <c r="B19" s="42" t="s">
        <v>25</v>
      </c>
      <c r="C19" s="42"/>
      <c r="D19" s="42"/>
      <c r="E19" s="37">
        <v>60978.96</v>
      </c>
      <c r="F19" s="40"/>
    </row>
    <row r="20" spans="1:6" ht="12.75">
      <c r="A20" s="38"/>
      <c r="B20" s="43" t="s">
        <v>26</v>
      </c>
      <c r="C20" s="43"/>
      <c r="D20" s="39" t="s">
        <v>89</v>
      </c>
      <c r="E20" s="39">
        <v>1500</v>
      </c>
      <c r="F20" s="40"/>
    </row>
    <row r="21" spans="1:6" ht="20.25" customHeight="1">
      <c r="A21" s="38"/>
      <c r="B21" s="43" t="s">
        <v>90</v>
      </c>
      <c r="C21" s="43"/>
      <c r="D21" s="39" t="s">
        <v>91</v>
      </c>
      <c r="E21" s="39">
        <v>-7980.23</v>
      </c>
      <c r="F21" s="40"/>
    </row>
    <row r="22" spans="1:6" ht="12.75">
      <c r="A22" s="38"/>
      <c r="B22" s="43" t="s">
        <v>28</v>
      </c>
      <c r="C22" s="43"/>
      <c r="D22" s="39" t="s">
        <v>29</v>
      </c>
      <c r="E22" s="39">
        <v>16770.39</v>
      </c>
      <c r="F22" s="40"/>
    </row>
    <row r="23" spans="1:6" ht="12.75">
      <c r="A23" s="38"/>
      <c r="B23" s="43" t="s">
        <v>30</v>
      </c>
      <c r="C23" s="43"/>
      <c r="D23" s="39" t="s">
        <v>31</v>
      </c>
      <c r="E23" s="39">
        <v>50688.8</v>
      </c>
      <c r="F23" s="40"/>
    </row>
    <row r="24" spans="1:6" ht="22.5">
      <c r="A24" s="36" t="s">
        <v>32</v>
      </c>
      <c r="B24" s="42" t="s">
        <v>25</v>
      </c>
      <c r="C24" s="42"/>
      <c r="D24" s="42"/>
      <c r="E24" s="37">
        <v>17123.04</v>
      </c>
      <c r="F24" s="40"/>
    </row>
    <row r="25" spans="1:6" ht="12.75">
      <c r="A25" s="38"/>
      <c r="B25" s="43" t="s">
        <v>33</v>
      </c>
      <c r="C25" s="43"/>
      <c r="D25" s="39" t="s">
        <v>92</v>
      </c>
      <c r="E25" s="39">
        <v>12307.61</v>
      </c>
      <c r="F25" s="40"/>
    </row>
    <row r="26" spans="1:6" ht="22.5">
      <c r="A26" s="38"/>
      <c r="B26" s="43" t="s">
        <v>37</v>
      </c>
      <c r="C26" s="43"/>
      <c r="D26" s="39" t="s">
        <v>93</v>
      </c>
      <c r="E26" s="39">
        <v>4815.43</v>
      </c>
      <c r="F26" s="40"/>
    </row>
    <row r="27" spans="1:6" ht="12.75">
      <c r="A27" s="36" t="s">
        <v>39</v>
      </c>
      <c r="B27" s="42" t="s">
        <v>25</v>
      </c>
      <c r="C27" s="42"/>
      <c r="D27" s="42"/>
      <c r="E27" s="37">
        <v>96081.73</v>
      </c>
      <c r="F27" s="40"/>
    </row>
    <row r="28" spans="1:6" ht="22.5">
      <c r="A28" s="38"/>
      <c r="B28" s="43" t="s">
        <v>37</v>
      </c>
      <c r="C28" s="43"/>
      <c r="D28" s="39" t="s">
        <v>94</v>
      </c>
      <c r="E28" s="39">
        <v>96081.73</v>
      </c>
      <c r="F28" s="40"/>
    </row>
    <row r="29" spans="1:6" ht="22.5">
      <c r="A29" s="36" t="s">
        <v>44</v>
      </c>
      <c r="B29" s="42" t="s">
        <v>25</v>
      </c>
      <c r="C29" s="42"/>
      <c r="D29" s="42"/>
      <c r="E29" s="37">
        <v>45639.92</v>
      </c>
      <c r="F29" s="40"/>
    </row>
    <row r="30" spans="1:6" ht="12.75">
      <c r="A30" s="38"/>
      <c r="B30" s="43" t="s">
        <v>45</v>
      </c>
      <c r="C30" s="43"/>
      <c r="D30" s="39"/>
      <c r="E30" s="39">
        <v>3974.04</v>
      </c>
      <c r="F30" s="40"/>
    </row>
    <row r="31" spans="1:6" ht="22.5">
      <c r="A31" s="38"/>
      <c r="B31" s="43" t="s">
        <v>95</v>
      </c>
      <c r="C31" s="43"/>
      <c r="D31" s="39" t="s">
        <v>53</v>
      </c>
      <c r="E31" s="39">
        <v>40479</v>
      </c>
      <c r="F31" s="40"/>
    </row>
    <row r="32" spans="1:6" ht="12.75">
      <c r="A32" s="36" t="s">
        <v>46</v>
      </c>
      <c r="B32" s="42"/>
      <c r="C32" s="42"/>
      <c r="D32" s="42"/>
      <c r="E32" s="37">
        <v>19623.7</v>
      </c>
      <c r="F32" s="40"/>
    </row>
    <row r="33" spans="1:6" ht="12.75">
      <c r="A33" s="36" t="s">
        <v>96</v>
      </c>
      <c r="B33" s="42"/>
      <c r="C33" s="42"/>
      <c r="D33" s="42"/>
      <c r="E33" s="37">
        <v>2333.34</v>
      </c>
      <c r="F33" s="40"/>
    </row>
    <row r="34" spans="1:6" ht="12.75">
      <c r="A34" s="36" t="s">
        <v>47</v>
      </c>
      <c r="B34" s="42"/>
      <c r="C34" s="42"/>
      <c r="D34" s="42"/>
      <c r="E34" s="37">
        <v>5122.87</v>
      </c>
      <c r="F34" s="40"/>
    </row>
    <row r="35" spans="1:6" ht="12.75">
      <c r="A35" s="36" t="s">
        <v>48</v>
      </c>
      <c r="B35" s="42"/>
      <c r="C35" s="42"/>
      <c r="D35" s="42"/>
      <c r="E35" s="37">
        <v>30522.58</v>
      </c>
      <c r="F35" s="40"/>
    </row>
    <row r="36" spans="1:6" ht="12.75">
      <c r="A36" s="42" t="s">
        <v>49</v>
      </c>
      <c r="B36" s="42"/>
      <c r="C36" s="42"/>
      <c r="D36" s="42"/>
      <c r="E36" s="37">
        <v>277426.14</v>
      </c>
      <c r="F36" s="40"/>
    </row>
    <row r="37" spans="1:6" ht="12.75">
      <c r="A37" s="41" t="s">
        <v>10</v>
      </c>
      <c r="B37" s="41"/>
      <c r="C37" s="41"/>
      <c r="D37" s="41"/>
      <c r="E37" s="41"/>
      <c r="F37" s="40"/>
    </row>
    <row r="38" spans="1:6" ht="22.5">
      <c r="A38" s="36" t="s">
        <v>41</v>
      </c>
      <c r="B38" s="42" t="s">
        <v>25</v>
      </c>
      <c r="C38" s="42"/>
      <c r="D38" s="42"/>
      <c r="E38" s="37">
        <v>28162.03</v>
      </c>
      <c r="F38" s="40"/>
    </row>
    <row r="39" spans="1:6" ht="12.75">
      <c r="A39" s="38"/>
      <c r="B39" s="43" t="s">
        <v>97</v>
      </c>
      <c r="C39" s="43"/>
      <c r="D39" s="39" t="s">
        <v>98</v>
      </c>
      <c r="E39" s="39">
        <v>8993</v>
      </c>
      <c r="F39" s="40"/>
    </row>
    <row r="40" spans="1:6" ht="12.75">
      <c r="A40" s="38"/>
      <c r="B40" s="43" t="s">
        <v>99</v>
      </c>
      <c r="C40" s="43"/>
      <c r="D40" s="39" t="s">
        <v>36</v>
      </c>
      <c r="E40" s="39">
        <v>19169.03</v>
      </c>
      <c r="F40" s="40"/>
    </row>
    <row r="41" spans="1:6" ht="12.75">
      <c r="A41" s="36" t="s">
        <v>47</v>
      </c>
      <c r="B41" s="42"/>
      <c r="C41" s="42"/>
      <c r="D41" s="42"/>
      <c r="E41" s="37">
        <v>5373.89</v>
      </c>
      <c r="F41" s="40"/>
    </row>
    <row r="42" spans="1:6" ht="12.75">
      <c r="A42" s="36" t="s">
        <v>48</v>
      </c>
      <c r="B42" s="42"/>
      <c r="C42" s="42"/>
      <c r="D42" s="42"/>
      <c r="E42" s="37">
        <v>24810.25</v>
      </c>
      <c r="F42" s="40"/>
    </row>
    <row r="43" spans="1:6" ht="12.75">
      <c r="A43" s="42" t="s">
        <v>49</v>
      </c>
      <c r="B43" s="42"/>
      <c r="C43" s="42"/>
      <c r="D43" s="42"/>
      <c r="E43" s="37">
        <v>58346.17</v>
      </c>
      <c r="F43" s="40"/>
    </row>
    <row r="44" spans="1:6" ht="12.75">
      <c r="A44" s="40"/>
      <c r="B44" s="40"/>
      <c r="C44" s="40"/>
      <c r="D44" s="40"/>
      <c r="E44" s="40"/>
      <c r="F44" s="40"/>
    </row>
    <row r="45" spans="1:6" ht="12.75">
      <c r="A45" s="44" t="s">
        <v>60</v>
      </c>
      <c r="B45" s="44"/>
      <c r="C45" s="44"/>
      <c r="D45" s="44"/>
      <c r="E45" s="44"/>
      <c r="F45" s="40"/>
    </row>
    <row r="46" spans="1:6" ht="12.75">
      <c r="A46" s="44" t="s">
        <v>61</v>
      </c>
      <c r="B46" s="44"/>
      <c r="C46" s="44"/>
      <c r="D46" s="44"/>
      <c r="E46" s="44"/>
      <c r="F46" s="40"/>
    </row>
    <row r="47" spans="1:6" ht="12.75">
      <c r="A47" s="44" t="s">
        <v>62</v>
      </c>
      <c r="B47" s="44"/>
      <c r="C47" s="44"/>
      <c r="D47" s="44"/>
      <c r="E47" s="44"/>
      <c r="F47" s="40"/>
    </row>
  </sheetData>
  <sheetProtection/>
  <mergeCells count="40">
    <mergeCell ref="A43:D43"/>
    <mergeCell ref="A45:E45"/>
    <mergeCell ref="A46:E46"/>
    <mergeCell ref="A47:E47"/>
    <mergeCell ref="A37:E37"/>
    <mergeCell ref="B38:D38"/>
    <mergeCell ref="B39:C39"/>
    <mergeCell ref="B40:C40"/>
    <mergeCell ref="B41:D41"/>
    <mergeCell ref="B42:D42"/>
    <mergeCell ref="B31:C31"/>
    <mergeCell ref="B32:D32"/>
    <mergeCell ref="B33:D33"/>
    <mergeCell ref="B34:D34"/>
    <mergeCell ref="B35:D35"/>
    <mergeCell ref="A36:D36"/>
    <mergeCell ref="B25:C25"/>
    <mergeCell ref="B26:C26"/>
    <mergeCell ref="B27:D27"/>
    <mergeCell ref="B28:C28"/>
    <mergeCell ref="B29:D29"/>
    <mergeCell ref="B30:C30"/>
    <mergeCell ref="B19:D19"/>
    <mergeCell ref="B20:C20"/>
    <mergeCell ref="B21:C21"/>
    <mergeCell ref="B22:C22"/>
    <mergeCell ref="B23:C23"/>
    <mergeCell ref="B24:D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0" customWidth="1"/>
    <col min="2" max="2" width="15.875" style="0" customWidth="1"/>
    <col min="3" max="3" width="16.75390625" style="0" customWidth="1"/>
    <col min="4" max="4" width="13.875" style="0" customWidth="1"/>
    <col min="5" max="5" width="12.125" style="0" customWidth="1"/>
  </cols>
  <sheetData>
    <row r="1" spans="1:6" ht="12.75">
      <c r="A1" s="45" t="s">
        <v>0</v>
      </c>
      <c r="B1" s="46"/>
      <c r="C1" s="46"/>
      <c r="D1" s="46"/>
      <c r="E1" s="46"/>
      <c r="F1" s="46"/>
    </row>
    <row r="2" spans="1:6" ht="12.75">
      <c r="A2" s="46" t="s">
        <v>1</v>
      </c>
      <c r="B2" s="46"/>
      <c r="C2" s="46"/>
      <c r="D2" s="46"/>
      <c r="E2" s="46"/>
      <c r="F2" s="46"/>
    </row>
    <row r="3" spans="1:6" ht="12.75">
      <c r="A3" s="47" t="s">
        <v>2</v>
      </c>
      <c r="B3" s="47"/>
      <c r="C3" s="47" t="s">
        <v>100</v>
      </c>
      <c r="D3" s="47"/>
      <c r="E3" s="47"/>
      <c r="F3" s="47"/>
    </row>
    <row r="4" spans="1:6" ht="12.75">
      <c r="A4" s="47" t="s">
        <v>101</v>
      </c>
      <c r="B4" s="47"/>
      <c r="C4" s="47" t="s">
        <v>102</v>
      </c>
      <c r="D4" s="47"/>
      <c r="E4" s="47"/>
      <c r="F4" s="47"/>
    </row>
    <row r="5" spans="1:6" ht="12.75">
      <c r="A5" s="47" t="s">
        <v>6</v>
      </c>
      <c r="B5" s="47"/>
      <c r="C5" s="47" t="s">
        <v>103</v>
      </c>
      <c r="D5" s="47"/>
      <c r="E5" s="47"/>
      <c r="F5" s="47"/>
    </row>
    <row r="6" spans="1:6" ht="12.75">
      <c r="A6" s="48"/>
      <c r="B6" s="49"/>
      <c r="C6" s="47" t="s">
        <v>104</v>
      </c>
      <c r="D6" s="47"/>
      <c r="E6" s="47"/>
      <c r="F6" s="47"/>
    </row>
    <row r="7" spans="1:6" ht="12.75">
      <c r="A7" s="48"/>
      <c r="B7" s="49"/>
      <c r="C7" s="47" t="s">
        <v>105</v>
      </c>
      <c r="D7" s="47"/>
      <c r="E7" s="47"/>
      <c r="F7" s="47"/>
    </row>
    <row r="8" spans="1:6" ht="12.75">
      <c r="A8" s="48"/>
      <c r="B8" s="49"/>
      <c r="C8" s="49"/>
      <c r="D8" s="49"/>
      <c r="E8" s="49"/>
      <c r="F8" s="49"/>
    </row>
    <row r="9" spans="1:6" ht="45">
      <c r="A9" s="50"/>
      <c r="B9" s="51" t="s">
        <v>9</v>
      </c>
      <c r="C9" s="51" t="s">
        <v>10</v>
      </c>
      <c r="D9" s="51" t="s">
        <v>11</v>
      </c>
      <c r="E9" s="51" t="s">
        <v>12</v>
      </c>
      <c r="F9" s="51" t="s">
        <v>13</v>
      </c>
    </row>
    <row r="10" spans="1:6" ht="12.75">
      <c r="A10" s="50" t="s">
        <v>14</v>
      </c>
      <c r="B10" s="51">
        <v>-107253.63</v>
      </c>
      <c r="C10" s="51">
        <v>-360417.09</v>
      </c>
      <c r="D10" s="51">
        <v>224728.08</v>
      </c>
      <c r="E10" s="51"/>
      <c r="F10" s="51">
        <f aca="true" t="shared" si="0" ref="F10:F15">SUM(B10:E10)</f>
        <v>-242942.64000000004</v>
      </c>
    </row>
    <row r="11" spans="1:6" ht="12.75">
      <c r="A11" s="52" t="s">
        <v>15</v>
      </c>
      <c r="B11" s="53">
        <v>746046.93</v>
      </c>
      <c r="C11" s="53">
        <v>584684.5</v>
      </c>
      <c r="D11" s="53">
        <v>53483.5</v>
      </c>
      <c r="E11" s="53">
        <v>32883.1</v>
      </c>
      <c r="F11" s="53">
        <f t="shared" si="0"/>
        <v>1417098.0300000003</v>
      </c>
    </row>
    <row r="12" spans="1:6" ht="22.5">
      <c r="A12" s="52" t="s">
        <v>16</v>
      </c>
      <c r="B12" s="53">
        <v>745970.03</v>
      </c>
      <c r="C12" s="53">
        <v>584623.55</v>
      </c>
      <c r="D12" s="53">
        <v>53146.71</v>
      </c>
      <c r="E12" s="53"/>
      <c r="F12" s="53">
        <f t="shared" si="0"/>
        <v>1383740.29</v>
      </c>
    </row>
    <row r="13" spans="1:6" ht="12.75">
      <c r="A13" s="50" t="s">
        <v>17</v>
      </c>
      <c r="B13" s="51">
        <v>576236.25</v>
      </c>
      <c r="C13" s="51">
        <v>455841.17</v>
      </c>
      <c r="D13" s="51">
        <v>23384.98</v>
      </c>
      <c r="E13" s="51">
        <v>32883.1</v>
      </c>
      <c r="F13" s="51">
        <f t="shared" si="0"/>
        <v>1088345.5</v>
      </c>
    </row>
    <row r="14" spans="1:6" ht="12.75">
      <c r="A14" s="52" t="s">
        <v>18</v>
      </c>
      <c r="B14" s="53">
        <v>516542.09</v>
      </c>
      <c r="C14" s="53">
        <v>598799.49</v>
      </c>
      <c r="D14" s="53"/>
      <c r="E14" s="53"/>
      <c r="F14" s="53">
        <f t="shared" si="0"/>
        <v>1115341.58</v>
      </c>
    </row>
    <row r="15" spans="1:6" ht="12.75">
      <c r="A15" s="50" t="s">
        <v>19</v>
      </c>
      <c r="B15" s="51">
        <v>-47559.47</v>
      </c>
      <c r="C15" s="51">
        <f>-503375.41+248113.06</f>
        <v>-255262.34999999998</v>
      </c>
      <c r="D15" s="51">
        <v>0</v>
      </c>
      <c r="E15" s="51">
        <f>E13</f>
        <v>32883.1</v>
      </c>
      <c r="F15" s="51">
        <f t="shared" si="0"/>
        <v>-269938.72</v>
      </c>
    </row>
    <row r="16" spans="1:6" ht="12.75">
      <c r="A16" s="54"/>
      <c r="B16" s="54"/>
      <c r="C16" s="54"/>
      <c r="D16" s="54"/>
      <c r="E16" s="54"/>
      <c r="F16" s="54"/>
    </row>
    <row r="17" spans="1:6" ht="12.75">
      <c r="A17" s="54"/>
      <c r="B17" s="54"/>
      <c r="C17" s="54"/>
      <c r="D17" s="54"/>
      <c r="E17" s="54"/>
      <c r="F17" s="54"/>
    </row>
    <row r="18" spans="1:6" ht="33.75">
      <c r="A18" s="51" t="s">
        <v>20</v>
      </c>
      <c r="B18" s="55" t="s">
        <v>21</v>
      </c>
      <c r="C18" s="55"/>
      <c r="D18" s="51" t="s">
        <v>22</v>
      </c>
      <c r="E18" s="51" t="s">
        <v>23</v>
      </c>
      <c r="F18" s="54"/>
    </row>
    <row r="19" spans="1:6" ht="12.75">
      <c r="A19" s="55" t="s">
        <v>9</v>
      </c>
      <c r="B19" s="55"/>
      <c r="C19" s="55"/>
      <c r="D19" s="55"/>
      <c r="E19" s="55"/>
      <c r="F19" s="54"/>
    </row>
    <row r="20" spans="1:6" ht="17.25" customHeight="1">
      <c r="A20" s="50" t="s">
        <v>24</v>
      </c>
      <c r="B20" s="56" t="s">
        <v>25</v>
      </c>
      <c r="C20" s="56"/>
      <c r="D20" s="56"/>
      <c r="E20" s="51">
        <v>102229.99</v>
      </c>
      <c r="F20" s="54"/>
    </row>
    <row r="21" spans="1:6" ht="24" customHeight="1">
      <c r="A21" s="52"/>
      <c r="B21" s="57" t="s">
        <v>26</v>
      </c>
      <c r="C21" s="57"/>
      <c r="D21" s="53" t="s">
        <v>27</v>
      </c>
      <c r="E21" s="53">
        <v>4500</v>
      </c>
      <c r="F21" s="54"/>
    </row>
    <row r="22" spans="1:6" ht="24" customHeight="1">
      <c r="A22" s="52"/>
      <c r="B22" s="57" t="s">
        <v>90</v>
      </c>
      <c r="C22" s="57"/>
      <c r="D22" s="53" t="s">
        <v>91</v>
      </c>
      <c r="E22" s="53">
        <v>-15357.08</v>
      </c>
      <c r="F22" s="54"/>
    </row>
    <row r="23" spans="1:6" ht="12.75">
      <c r="A23" s="52"/>
      <c r="B23" s="57" t="s">
        <v>28</v>
      </c>
      <c r="C23" s="57"/>
      <c r="D23" s="53" t="s">
        <v>106</v>
      </c>
      <c r="E23" s="53">
        <v>34608.12</v>
      </c>
      <c r="F23" s="54"/>
    </row>
    <row r="24" spans="1:6" ht="12.75">
      <c r="A24" s="52"/>
      <c r="B24" s="57" t="s">
        <v>30</v>
      </c>
      <c r="C24" s="57"/>
      <c r="D24" s="53" t="s">
        <v>31</v>
      </c>
      <c r="E24" s="53">
        <v>78478.95</v>
      </c>
      <c r="F24" s="54"/>
    </row>
    <row r="25" spans="1:6" ht="29.25" customHeight="1">
      <c r="A25" s="50" t="s">
        <v>32</v>
      </c>
      <c r="B25" s="56" t="s">
        <v>25</v>
      </c>
      <c r="C25" s="56"/>
      <c r="D25" s="56"/>
      <c r="E25" s="51">
        <v>30427.1</v>
      </c>
      <c r="F25" s="54"/>
    </row>
    <row r="26" spans="1:6" ht="29.25" customHeight="1">
      <c r="A26" s="52"/>
      <c r="B26" s="57" t="s">
        <v>33</v>
      </c>
      <c r="C26" s="57"/>
      <c r="D26" s="53" t="s">
        <v>107</v>
      </c>
      <c r="E26" s="53">
        <v>23664.45</v>
      </c>
      <c r="F26" s="54"/>
    </row>
    <row r="27" spans="1:6" ht="27" customHeight="1">
      <c r="A27" s="52"/>
      <c r="B27" s="57" t="s">
        <v>37</v>
      </c>
      <c r="C27" s="57"/>
      <c r="D27" s="53" t="s">
        <v>93</v>
      </c>
      <c r="E27" s="53">
        <v>6762.65</v>
      </c>
      <c r="F27" s="54"/>
    </row>
    <row r="28" spans="1:6" ht="12.75">
      <c r="A28" s="50" t="s">
        <v>39</v>
      </c>
      <c r="B28" s="56" t="s">
        <v>25</v>
      </c>
      <c r="C28" s="56"/>
      <c r="D28" s="56"/>
      <c r="E28" s="51">
        <v>227598.54</v>
      </c>
      <c r="F28" s="54"/>
    </row>
    <row r="29" spans="1:6" ht="22.5">
      <c r="A29" s="52"/>
      <c r="B29" s="57" t="s">
        <v>37</v>
      </c>
      <c r="C29" s="57"/>
      <c r="D29" s="53" t="s">
        <v>108</v>
      </c>
      <c r="E29" s="53">
        <v>227598.54</v>
      </c>
      <c r="F29" s="54"/>
    </row>
    <row r="30" spans="1:6" ht="12.75">
      <c r="A30" s="50" t="s">
        <v>41</v>
      </c>
      <c r="B30" s="56" t="s">
        <v>25</v>
      </c>
      <c r="C30" s="56"/>
      <c r="D30" s="56"/>
      <c r="E30" s="51">
        <v>26302.85</v>
      </c>
      <c r="F30" s="54"/>
    </row>
    <row r="31" spans="1:6" ht="12.75">
      <c r="A31" s="52"/>
      <c r="B31" s="57" t="s">
        <v>42</v>
      </c>
      <c r="C31" s="57"/>
      <c r="D31" s="53" t="s">
        <v>109</v>
      </c>
      <c r="E31" s="53">
        <v>26302.85</v>
      </c>
      <c r="F31" s="54"/>
    </row>
    <row r="32" spans="1:6" ht="22.5">
      <c r="A32" s="50" t="s">
        <v>44</v>
      </c>
      <c r="B32" s="56" t="s">
        <v>25</v>
      </c>
      <c r="C32" s="56"/>
      <c r="D32" s="56"/>
      <c r="E32" s="51">
        <v>5987.15</v>
      </c>
      <c r="F32" s="54"/>
    </row>
    <row r="33" spans="1:6" ht="12.75">
      <c r="A33" s="52"/>
      <c r="B33" s="57" t="s">
        <v>45</v>
      </c>
      <c r="C33" s="57"/>
      <c r="D33" s="53"/>
      <c r="E33" s="53">
        <v>8306.14</v>
      </c>
      <c r="F33" s="54"/>
    </row>
    <row r="34" spans="1:6" ht="12.75">
      <c r="A34" s="50" t="s">
        <v>46</v>
      </c>
      <c r="B34" s="56"/>
      <c r="C34" s="56"/>
      <c r="D34" s="56"/>
      <c r="E34" s="51">
        <v>44646.18</v>
      </c>
      <c r="F34" s="54"/>
    </row>
    <row r="35" spans="1:6" ht="15" customHeight="1">
      <c r="A35" s="50" t="s">
        <v>47</v>
      </c>
      <c r="B35" s="56"/>
      <c r="C35" s="56"/>
      <c r="D35" s="56"/>
      <c r="E35" s="51">
        <v>10459</v>
      </c>
      <c r="F35" s="54"/>
    </row>
    <row r="36" spans="1:6" ht="14.25" customHeight="1">
      <c r="A36" s="50" t="s">
        <v>48</v>
      </c>
      <c r="B36" s="56"/>
      <c r="C36" s="56"/>
      <c r="D36" s="56"/>
      <c r="E36" s="51">
        <v>68891.28</v>
      </c>
      <c r="F36" s="54"/>
    </row>
    <row r="37" spans="1:6" ht="12.75">
      <c r="A37" s="56" t="s">
        <v>49</v>
      </c>
      <c r="B37" s="56"/>
      <c r="C37" s="56"/>
      <c r="D37" s="56"/>
      <c r="E37" s="51">
        <v>516542.09</v>
      </c>
      <c r="F37" s="54"/>
    </row>
    <row r="38" spans="1:6" ht="12.75">
      <c r="A38" s="55" t="s">
        <v>10</v>
      </c>
      <c r="B38" s="55"/>
      <c r="C38" s="55"/>
      <c r="D38" s="55"/>
      <c r="E38" s="55"/>
      <c r="F38" s="54"/>
    </row>
    <row r="39" spans="1:6" ht="12.75">
      <c r="A39" s="50" t="s">
        <v>39</v>
      </c>
      <c r="B39" s="56" t="s">
        <v>25</v>
      </c>
      <c r="C39" s="56"/>
      <c r="D39" s="56"/>
      <c r="E39" s="51">
        <v>4841.44</v>
      </c>
      <c r="F39" s="54"/>
    </row>
    <row r="40" spans="1:6" ht="18" customHeight="1">
      <c r="A40" s="52"/>
      <c r="B40" s="57" t="s">
        <v>52</v>
      </c>
      <c r="C40" s="57"/>
      <c r="D40" s="53" t="s">
        <v>53</v>
      </c>
      <c r="E40" s="53">
        <v>4841.44</v>
      </c>
      <c r="F40" s="54"/>
    </row>
    <row r="41" spans="1:6" ht="12.75">
      <c r="A41" s="50" t="s">
        <v>41</v>
      </c>
      <c r="B41" s="56" t="s">
        <v>25</v>
      </c>
      <c r="C41" s="56"/>
      <c r="D41" s="56"/>
      <c r="E41" s="51">
        <v>526726.76</v>
      </c>
      <c r="F41" s="54"/>
    </row>
    <row r="42" spans="1:6" ht="12.75">
      <c r="A42" s="52"/>
      <c r="B42" s="57" t="s">
        <v>75</v>
      </c>
      <c r="C42" s="57"/>
      <c r="D42" s="53" t="s">
        <v>110</v>
      </c>
      <c r="E42" s="53">
        <v>1782</v>
      </c>
      <c r="F42" s="54"/>
    </row>
    <row r="43" spans="1:6" ht="12.75">
      <c r="A43" s="52"/>
      <c r="B43" s="57" t="s">
        <v>77</v>
      </c>
      <c r="C43" s="57"/>
      <c r="D43" s="53" t="s">
        <v>111</v>
      </c>
      <c r="E43" s="53">
        <v>14932</v>
      </c>
      <c r="F43" s="54"/>
    </row>
    <row r="44" spans="1:6" ht="12.75">
      <c r="A44" s="52"/>
      <c r="B44" s="57" t="s">
        <v>112</v>
      </c>
      <c r="C44" s="57"/>
      <c r="D44" s="53" t="s">
        <v>36</v>
      </c>
      <c r="E44" s="53">
        <v>41163.76</v>
      </c>
      <c r="F44" s="54"/>
    </row>
    <row r="45" spans="1:6" ht="12.75">
      <c r="A45" s="52"/>
      <c r="B45" s="57" t="s">
        <v>113</v>
      </c>
      <c r="C45" s="57"/>
      <c r="D45" s="53" t="s">
        <v>114</v>
      </c>
      <c r="E45" s="53">
        <v>41342</v>
      </c>
      <c r="F45" s="54"/>
    </row>
    <row r="46" spans="1:6" ht="12.75">
      <c r="A46" s="52"/>
      <c r="B46" s="57" t="s">
        <v>115</v>
      </c>
      <c r="C46" s="57"/>
      <c r="D46" s="53" t="s">
        <v>116</v>
      </c>
      <c r="E46" s="53">
        <v>43602</v>
      </c>
      <c r="F46" s="54"/>
    </row>
    <row r="47" spans="1:6" ht="12.75">
      <c r="A47" s="52"/>
      <c r="B47" s="57" t="s">
        <v>117</v>
      </c>
      <c r="C47" s="57"/>
      <c r="D47" s="53" t="s">
        <v>118</v>
      </c>
      <c r="E47" s="53">
        <v>45197</v>
      </c>
      <c r="F47" s="54"/>
    </row>
    <row r="48" spans="1:6" ht="12.75">
      <c r="A48" s="52"/>
      <c r="B48" s="57" t="s">
        <v>119</v>
      </c>
      <c r="C48" s="57"/>
      <c r="D48" s="53" t="s">
        <v>120</v>
      </c>
      <c r="E48" s="53">
        <v>41795</v>
      </c>
      <c r="F48" s="54"/>
    </row>
    <row r="49" spans="1:6" ht="12.75">
      <c r="A49" s="52"/>
      <c r="B49" s="57" t="s">
        <v>121</v>
      </c>
      <c r="C49" s="57"/>
      <c r="D49" s="53" t="s">
        <v>120</v>
      </c>
      <c r="E49" s="53">
        <v>63029</v>
      </c>
      <c r="F49" s="54"/>
    </row>
    <row r="50" spans="1:6" ht="12.75">
      <c r="A50" s="52"/>
      <c r="B50" s="57" t="s">
        <v>122</v>
      </c>
      <c r="C50" s="57"/>
      <c r="D50" s="53" t="s">
        <v>123</v>
      </c>
      <c r="E50" s="53">
        <v>42952</v>
      </c>
      <c r="F50" s="54"/>
    </row>
    <row r="51" spans="1:6" ht="12.75">
      <c r="A51" s="52"/>
      <c r="B51" s="57" t="s">
        <v>124</v>
      </c>
      <c r="C51" s="57"/>
      <c r="D51" s="53" t="s">
        <v>114</v>
      </c>
      <c r="E51" s="53">
        <v>45509</v>
      </c>
      <c r="F51" s="54"/>
    </row>
    <row r="52" spans="1:6" ht="12.75">
      <c r="A52" s="52"/>
      <c r="B52" s="57" t="s">
        <v>125</v>
      </c>
      <c r="C52" s="57"/>
      <c r="D52" s="53" t="s">
        <v>126</v>
      </c>
      <c r="E52" s="53">
        <v>137209</v>
      </c>
      <c r="F52" s="54"/>
    </row>
    <row r="53" spans="1:6" ht="12.75">
      <c r="A53" s="52"/>
      <c r="B53" s="57" t="s">
        <v>58</v>
      </c>
      <c r="C53" s="57"/>
      <c r="D53" s="53" t="s">
        <v>59</v>
      </c>
      <c r="E53" s="53">
        <v>8214</v>
      </c>
      <c r="F53" s="54"/>
    </row>
    <row r="54" spans="1:6" ht="12" customHeight="1">
      <c r="A54" s="50" t="s">
        <v>47</v>
      </c>
      <c r="B54" s="56"/>
      <c r="C54" s="56"/>
      <c r="D54" s="56"/>
      <c r="E54" s="51">
        <v>10899.19</v>
      </c>
      <c r="F54" s="54"/>
    </row>
    <row r="55" spans="1:6" ht="13.5" customHeight="1">
      <c r="A55" s="50" t="s">
        <v>48</v>
      </c>
      <c r="B55" s="56"/>
      <c r="C55" s="56"/>
      <c r="D55" s="56"/>
      <c r="E55" s="51">
        <v>56332.1</v>
      </c>
      <c r="F55" s="54"/>
    </row>
    <row r="56" spans="1:6" ht="12.75">
      <c r="A56" s="56" t="s">
        <v>49</v>
      </c>
      <c r="B56" s="56"/>
      <c r="C56" s="56"/>
      <c r="D56" s="56"/>
      <c r="E56" s="51">
        <v>598799.49</v>
      </c>
      <c r="F56" s="54"/>
    </row>
    <row r="57" spans="1:6" ht="12.75">
      <c r="A57" s="54"/>
      <c r="B57" s="54"/>
      <c r="C57" s="54"/>
      <c r="D57" s="54"/>
      <c r="E57" s="54"/>
      <c r="F57" s="54"/>
    </row>
    <row r="58" spans="1:6" ht="12.75">
      <c r="A58" s="58" t="s">
        <v>60</v>
      </c>
      <c r="B58" s="58"/>
      <c r="C58" s="58"/>
      <c r="D58" s="58"/>
      <c r="E58" s="58"/>
      <c r="F58" s="54"/>
    </row>
    <row r="59" spans="1:6" ht="12.75">
      <c r="A59" s="58" t="s">
        <v>61</v>
      </c>
      <c r="B59" s="58"/>
      <c r="C59" s="58"/>
      <c r="D59" s="58"/>
      <c r="E59" s="58"/>
      <c r="F59" s="54"/>
    </row>
    <row r="60" spans="1:6" ht="12.75">
      <c r="A60" s="58" t="s">
        <v>62</v>
      </c>
      <c r="B60" s="58"/>
      <c r="C60" s="58"/>
      <c r="D60" s="58"/>
      <c r="E60" s="58"/>
      <c r="F60" s="54"/>
    </row>
  </sheetData>
  <sheetProtection/>
  <mergeCells count="52">
    <mergeCell ref="A56:D56"/>
    <mergeCell ref="A58:E58"/>
    <mergeCell ref="A59:E59"/>
    <mergeCell ref="A60:E60"/>
    <mergeCell ref="B50:C50"/>
    <mergeCell ref="B51:C51"/>
    <mergeCell ref="B52:C52"/>
    <mergeCell ref="B53:C53"/>
    <mergeCell ref="B54:D54"/>
    <mergeCell ref="B55:D55"/>
    <mergeCell ref="B44:C44"/>
    <mergeCell ref="B45:C45"/>
    <mergeCell ref="B46:C46"/>
    <mergeCell ref="B47:C47"/>
    <mergeCell ref="B48:C48"/>
    <mergeCell ref="B49:C49"/>
    <mergeCell ref="A38:E38"/>
    <mergeCell ref="B39:D39"/>
    <mergeCell ref="B40:C40"/>
    <mergeCell ref="B41:D41"/>
    <mergeCell ref="B42:C42"/>
    <mergeCell ref="B43:C43"/>
    <mergeCell ref="B32:D32"/>
    <mergeCell ref="B33:C33"/>
    <mergeCell ref="B34:D34"/>
    <mergeCell ref="B35:D35"/>
    <mergeCell ref="B36:D36"/>
    <mergeCell ref="A37:D37"/>
    <mergeCell ref="B26:C26"/>
    <mergeCell ref="B27:C27"/>
    <mergeCell ref="B28:D28"/>
    <mergeCell ref="B29:C29"/>
    <mergeCell ref="B30:D30"/>
    <mergeCell ref="B31:C31"/>
    <mergeCell ref="B20:D20"/>
    <mergeCell ref="B21:C21"/>
    <mergeCell ref="B22:C22"/>
    <mergeCell ref="B23:C23"/>
    <mergeCell ref="B24:C24"/>
    <mergeCell ref="B25:D25"/>
    <mergeCell ref="A5:B5"/>
    <mergeCell ref="C5:F5"/>
    <mergeCell ref="C6:F6"/>
    <mergeCell ref="C7:F7"/>
    <mergeCell ref="B18:C18"/>
    <mergeCell ref="A19:E19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18.25390625" style="0" customWidth="1"/>
    <col min="2" max="2" width="17.00390625" style="0" customWidth="1"/>
    <col min="3" max="3" width="24.875" style="0" customWidth="1"/>
    <col min="4" max="4" width="13.125" style="0" customWidth="1"/>
    <col min="5" max="5" width="13.00390625" style="0" customWidth="1"/>
  </cols>
  <sheetData>
    <row r="1" spans="1:6" ht="12.75">
      <c r="A1" s="59" t="s">
        <v>0</v>
      </c>
      <c r="B1" s="60"/>
      <c r="C1" s="60"/>
      <c r="D1" s="60"/>
      <c r="E1" s="60"/>
      <c r="F1" s="60"/>
    </row>
    <row r="2" spans="1:6" ht="12.75">
      <c r="A2" s="60" t="s">
        <v>1</v>
      </c>
      <c r="B2" s="60"/>
      <c r="C2" s="60"/>
      <c r="D2" s="60"/>
      <c r="E2" s="60"/>
      <c r="F2" s="60"/>
    </row>
    <row r="3" spans="1:6" ht="12.75">
      <c r="A3" s="61" t="s">
        <v>2</v>
      </c>
      <c r="B3" s="61"/>
      <c r="C3" s="61" t="s">
        <v>127</v>
      </c>
      <c r="D3" s="61"/>
      <c r="E3" s="61"/>
      <c r="F3" s="61"/>
    </row>
    <row r="4" spans="1:6" ht="12.75">
      <c r="A4" s="61" t="s">
        <v>128</v>
      </c>
      <c r="B4" s="61"/>
      <c r="C4" s="61" t="s">
        <v>129</v>
      </c>
      <c r="D4" s="61"/>
      <c r="E4" s="61"/>
      <c r="F4" s="61"/>
    </row>
    <row r="5" spans="1:6" ht="12.75">
      <c r="A5" s="61" t="s">
        <v>6</v>
      </c>
      <c r="B5" s="61"/>
      <c r="C5" s="61" t="s">
        <v>130</v>
      </c>
      <c r="D5" s="61"/>
      <c r="E5" s="61"/>
      <c r="F5" s="61"/>
    </row>
    <row r="6" spans="1:6" ht="12.75">
      <c r="A6" s="62"/>
      <c r="B6" s="63"/>
      <c r="C6" s="61" t="s">
        <v>131</v>
      </c>
      <c r="D6" s="61"/>
      <c r="E6" s="61"/>
      <c r="F6" s="61"/>
    </row>
    <row r="7" spans="1:6" ht="12.75">
      <c r="A7" s="62"/>
      <c r="B7" s="63"/>
      <c r="C7" s="61" t="s">
        <v>132</v>
      </c>
      <c r="D7" s="61"/>
      <c r="E7" s="61"/>
      <c r="F7" s="61"/>
    </row>
    <row r="8" spans="1:6" ht="12.75">
      <c r="A8" s="62"/>
      <c r="B8" s="63"/>
      <c r="C8" s="63"/>
      <c r="D8" s="63"/>
      <c r="E8" s="63"/>
      <c r="F8" s="63"/>
    </row>
    <row r="9" spans="1:6" ht="45">
      <c r="A9" s="64"/>
      <c r="B9" s="65" t="s">
        <v>9</v>
      </c>
      <c r="C9" s="65" t="s">
        <v>10</v>
      </c>
      <c r="D9" s="65" t="s">
        <v>11</v>
      </c>
      <c r="E9" s="51" t="s">
        <v>12</v>
      </c>
      <c r="F9" s="65" t="s">
        <v>13</v>
      </c>
    </row>
    <row r="10" spans="1:6" ht="22.5">
      <c r="A10" s="64" t="s">
        <v>14</v>
      </c>
      <c r="B10" s="65">
        <v>-104581.9</v>
      </c>
      <c r="C10" s="65">
        <v>-166522.65</v>
      </c>
      <c r="D10" s="65">
        <v>24239</v>
      </c>
      <c r="E10" s="65"/>
      <c r="F10" s="65">
        <f aca="true" t="shared" si="0" ref="F10:F15">SUM(B10:E10)</f>
        <v>-246865.55</v>
      </c>
    </row>
    <row r="11" spans="1:6" ht="12.75">
      <c r="A11" s="66" t="s">
        <v>15</v>
      </c>
      <c r="B11" s="67">
        <v>214910.64</v>
      </c>
      <c r="C11" s="67">
        <v>270681.6</v>
      </c>
      <c r="D11" s="67"/>
      <c r="E11" s="67">
        <v>21823.95</v>
      </c>
      <c r="F11" s="67">
        <f t="shared" si="0"/>
        <v>507416.19</v>
      </c>
    </row>
    <row r="12" spans="1:6" ht="22.5">
      <c r="A12" s="66" t="s">
        <v>16</v>
      </c>
      <c r="B12" s="67">
        <v>211910.64</v>
      </c>
      <c r="C12" s="67">
        <v>270681.6</v>
      </c>
      <c r="D12" s="67"/>
      <c r="E12" s="67"/>
      <c r="F12" s="67">
        <f t="shared" si="0"/>
        <v>482592.24</v>
      </c>
    </row>
    <row r="13" spans="1:6" ht="12.75">
      <c r="A13" s="64" t="s">
        <v>17</v>
      </c>
      <c r="B13" s="65">
        <v>199488.92</v>
      </c>
      <c r="C13" s="65">
        <v>259555.39</v>
      </c>
      <c r="D13" s="65"/>
      <c r="E13" s="65">
        <v>21823.95</v>
      </c>
      <c r="F13" s="65">
        <f t="shared" si="0"/>
        <v>480868.26000000007</v>
      </c>
    </row>
    <row r="14" spans="1:6" ht="12.75">
      <c r="A14" s="66" t="s">
        <v>18</v>
      </c>
      <c r="B14" s="67">
        <v>311839.23</v>
      </c>
      <c r="C14" s="67">
        <v>276579.45</v>
      </c>
      <c r="D14" s="67"/>
      <c r="E14" s="67"/>
      <c r="F14" s="67">
        <f t="shared" si="0"/>
        <v>588418.6799999999</v>
      </c>
    </row>
    <row r="15" spans="1:6" ht="22.5">
      <c r="A15" s="64" t="s">
        <v>19</v>
      </c>
      <c r="B15" s="65">
        <v>-216932.21</v>
      </c>
      <c r="C15" s="65">
        <f>-183546.71+24239</f>
        <v>-159307.71</v>
      </c>
      <c r="D15" s="65">
        <v>0</v>
      </c>
      <c r="E15" s="65">
        <f>E13</f>
        <v>21823.95</v>
      </c>
      <c r="F15" s="65">
        <f t="shared" si="0"/>
        <v>-354415.97</v>
      </c>
    </row>
    <row r="16" spans="1:6" ht="12.75">
      <c r="A16" s="68"/>
      <c r="B16" s="68"/>
      <c r="C16" s="68"/>
      <c r="D16" s="68"/>
      <c r="E16" s="68"/>
      <c r="F16" s="68"/>
    </row>
    <row r="17" spans="1:6" ht="33.75">
      <c r="A17" s="65" t="s">
        <v>20</v>
      </c>
      <c r="B17" s="69" t="s">
        <v>21</v>
      </c>
      <c r="C17" s="69"/>
      <c r="D17" s="65" t="s">
        <v>22</v>
      </c>
      <c r="E17" s="65" t="s">
        <v>23</v>
      </c>
      <c r="F17" s="68"/>
    </row>
    <row r="18" spans="1:6" ht="12.75">
      <c r="A18" s="69" t="s">
        <v>9</v>
      </c>
      <c r="B18" s="69"/>
      <c r="C18" s="69"/>
      <c r="D18" s="69"/>
      <c r="E18" s="69"/>
      <c r="F18" s="68"/>
    </row>
    <row r="19" spans="1:6" ht="12.75">
      <c r="A19" s="64" t="s">
        <v>24</v>
      </c>
      <c r="B19" s="70" t="s">
        <v>25</v>
      </c>
      <c r="C19" s="70"/>
      <c r="D19" s="70"/>
      <c r="E19" s="65">
        <v>66613.21</v>
      </c>
      <c r="F19" s="68"/>
    </row>
    <row r="20" spans="1:6" ht="21" customHeight="1">
      <c r="A20" s="66"/>
      <c r="B20" s="71" t="s">
        <v>90</v>
      </c>
      <c r="C20" s="71"/>
      <c r="D20" s="67" t="s">
        <v>133</v>
      </c>
      <c r="E20" s="67">
        <v>-3088.94</v>
      </c>
      <c r="F20" s="68"/>
    </row>
    <row r="21" spans="1:6" ht="12.75">
      <c r="A21" s="66"/>
      <c r="B21" s="71" t="s">
        <v>28</v>
      </c>
      <c r="C21" s="71"/>
      <c r="D21" s="67" t="s">
        <v>134</v>
      </c>
      <c r="E21" s="67">
        <v>6400</v>
      </c>
      <c r="F21" s="68"/>
    </row>
    <row r="22" spans="1:6" ht="12.75">
      <c r="A22" s="66"/>
      <c r="B22" s="71" t="s">
        <v>30</v>
      </c>
      <c r="C22" s="71"/>
      <c r="D22" s="67" t="s">
        <v>31</v>
      </c>
      <c r="E22" s="67">
        <v>63302.15</v>
      </c>
      <c r="F22" s="68"/>
    </row>
    <row r="23" spans="1:6" ht="22.5">
      <c r="A23" s="64" t="s">
        <v>32</v>
      </c>
      <c r="B23" s="70" t="s">
        <v>25</v>
      </c>
      <c r="C23" s="70"/>
      <c r="D23" s="70"/>
      <c r="E23" s="65">
        <v>24426.59</v>
      </c>
      <c r="F23" s="68"/>
    </row>
    <row r="24" spans="1:6" ht="12.75">
      <c r="A24" s="66"/>
      <c r="B24" s="71" t="s">
        <v>33</v>
      </c>
      <c r="C24" s="71"/>
      <c r="D24" s="67" t="s">
        <v>135</v>
      </c>
      <c r="E24" s="67">
        <v>16766.91</v>
      </c>
      <c r="F24" s="68"/>
    </row>
    <row r="25" spans="1:6" ht="12.75">
      <c r="A25" s="66"/>
      <c r="B25" s="71" t="s">
        <v>37</v>
      </c>
      <c r="C25" s="71"/>
      <c r="D25" s="67" t="s">
        <v>72</v>
      </c>
      <c r="E25" s="67">
        <v>7659.68</v>
      </c>
      <c r="F25" s="68"/>
    </row>
    <row r="26" spans="1:6" ht="12.75">
      <c r="A26" s="64" t="s">
        <v>39</v>
      </c>
      <c r="B26" s="70" t="s">
        <v>25</v>
      </c>
      <c r="C26" s="70"/>
      <c r="D26" s="70"/>
      <c r="E26" s="65">
        <v>140091.74</v>
      </c>
      <c r="F26" s="68"/>
    </row>
    <row r="27" spans="1:6" ht="22.5">
      <c r="A27" s="66"/>
      <c r="B27" s="71" t="s">
        <v>37</v>
      </c>
      <c r="C27" s="71"/>
      <c r="D27" s="67" t="s">
        <v>136</v>
      </c>
      <c r="E27" s="67">
        <v>140091.74</v>
      </c>
      <c r="F27" s="68"/>
    </row>
    <row r="28" spans="1:6" ht="22.5">
      <c r="A28" s="64" t="s">
        <v>44</v>
      </c>
      <c r="B28" s="70" t="s">
        <v>25</v>
      </c>
      <c r="C28" s="70"/>
      <c r="D28" s="70"/>
      <c r="E28" s="65">
        <v>5427.21</v>
      </c>
      <c r="F28" s="68"/>
    </row>
    <row r="29" spans="1:6" ht="12.75">
      <c r="A29" s="66"/>
      <c r="B29" s="71" t="s">
        <v>45</v>
      </c>
      <c r="C29" s="71"/>
      <c r="D29" s="67"/>
      <c r="E29" s="67">
        <v>5427.21</v>
      </c>
      <c r="F29" s="68"/>
    </row>
    <row r="30" spans="1:6" ht="12.75">
      <c r="A30" s="64" t="s">
        <v>46</v>
      </c>
      <c r="B30" s="70"/>
      <c r="C30" s="70"/>
      <c r="D30" s="70"/>
      <c r="E30" s="65">
        <v>27470.29</v>
      </c>
      <c r="F30" s="68"/>
    </row>
    <row r="31" spans="1:6" ht="12.75">
      <c r="A31" s="64" t="s">
        <v>47</v>
      </c>
      <c r="B31" s="70"/>
      <c r="C31" s="70"/>
      <c r="D31" s="70"/>
      <c r="E31" s="65">
        <v>6911.9</v>
      </c>
      <c r="F31" s="68"/>
    </row>
    <row r="32" spans="1:6" ht="12.75">
      <c r="A32" s="64" t="s">
        <v>48</v>
      </c>
      <c r="B32" s="70"/>
      <c r="C32" s="70"/>
      <c r="D32" s="70"/>
      <c r="E32" s="65">
        <v>40898.29</v>
      </c>
      <c r="F32" s="68"/>
    </row>
    <row r="33" spans="1:6" ht="12.75">
      <c r="A33" s="70" t="s">
        <v>49</v>
      </c>
      <c r="B33" s="70"/>
      <c r="C33" s="70"/>
      <c r="D33" s="70"/>
      <c r="E33" s="65">
        <v>311839.23</v>
      </c>
      <c r="F33" s="68"/>
    </row>
    <row r="34" spans="1:6" ht="12.75">
      <c r="A34" s="69" t="s">
        <v>10</v>
      </c>
      <c r="B34" s="69"/>
      <c r="C34" s="69"/>
      <c r="D34" s="69"/>
      <c r="E34" s="69"/>
      <c r="F34" s="68"/>
    </row>
    <row r="35" spans="1:6" ht="22.5">
      <c r="A35" s="64" t="s">
        <v>32</v>
      </c>
      <c r="B35" s="70" t="s">
        <v>25</v>
      </c>
      <c r="C35" s="70"/>
      <c r="D35" s="70"/>
      <c r="E35" s="65">
        <v>6966</v>
      </c>
      <c r="F35" s="68"/>
    </row>
    <row r="36" spans="1:6" ht="12.75">
      <c r="A36" s="66"/>
      <c r="B36" s="71" t="s">
        <v>50</v>
      </c>
      <c r="C36" s="71"/>
      <c r="D36" s="67" t="s">
        <v>137</v>
      </c>
      <c r="E36" s="67">
        <v>6966</v>
      </c>
      <c r="F36" s="68"/>
    </row>
    <row r="37" spans="1:6" ht="12.75">
      <c r="A37" s="64" t="s">
        <v>39</v>
      </c>
      <c r="B37" s="70" t="s">
        <v>25</v>
      </c>
      <c r="C37" s="70"/>
      <c r="D37" s="70"/>
      <c r="E37" s="65">
        <v>4197</v>
      </c>
      <c r="F37" s="68"/>
    </row>
    <row r="38" spans="1:6" ht="12.75">
      <c r="A38" s="66"/>
      <c r="B38" s="71" t="s">
        <v>52</v>
      </c>
      <c r="C38" s="71"/>
      <c r="D38" s="67" t="s">
        <v>53</v>
      </c>
      <c r="E38" s="67">
        <v>4197</v>
      </c>
      <c r="F38" s="68"/>
    </row>
    <row r="39" spans="1:6" ht="22.5">
      <c r="A39" s="64" t="s">
        <v>41</v>
      </c>
      <c r="B39" s="70" t="s">
        <v>25</v>
      </c>
      <c r="C39" s="70"/>
      <c r="D39" s="70"/>
      <c r="E39" s="65">
        <v>221245</v>
      </c>
      <c r="F39" s="68"/>
    </row>
    <row r="40" spans="1:6" ht="12.75">
      <c r="A40" s="66"/>
      <c r="B40" s="71" t="s">
        <v>138</v>
      </c>
      <c r="C40" s="71"/>
      <c r="D40" s="67" t="s">
        <v>139</v>
      </c>
      <c r="E40" s="67">
        <v>68688</v>
      </c>
      <c r="F40" s="68"/>
    </row>
    <row r="41" spans="1:6" ht="12.75">
      <c r="A41" s="66"/>
      <c r="B41" s="71" t="s">
        <v>140</v>
      </c>
      <c r="C41" s="71"/>
      <c r="D41" s="67" t="s">
        <v>141</v>
      </c>
      <c r="E41" s="67">
        <v>52161</v>
      </c>
      <c r="F41" s="68"/>
    </row>
    <row r="42" spans="1:6" ht="12.75">
      <c r="A42" s="66"/>
      <c r="B42" s="71" t="s">
        <v>54</v>
      </c>
      <c r="C42" s="71"/>
      <c r="D42" s="67" t="s">
        <v>142</v>
      </c>
      <c r="E42" s="67">
        <v>11345</v>
      </c>
      <c r="F42" s="68"/>
    </row>
    <row r="43" spans="1:6" ht="12.75">
      <c r="A43" s="66"/>
      <c r="B43" s="71" t="s">
        <v>54</v>
      </c>
      <c r="C43" s="71"/>
      <c r="D43" s="67" t="s">
        <v>143</v>
      </c>
      <c r="E43" s="67">
        <v>69607</v>
      </c>
      <c r="F43" s="68"/>
    </row>
    <row r="44" spans="1:6" ht="12.75">
      <c r="A44" s="66"/>
      <c r="B44" s="71" t="s">
        <v>99</v>
      </c>
      <c r="C44" s="71"/>
      <c r="D44" s="67" t="s">
        <v>36</v>
      </c>
      <c r="E44" s="67">
        <v>2981</v>
      </c>
      <c r="F44" s="68"/>
    </row>
    <row r="45" spans="1:6" ht="12.75">
      <c r="A45" s="66"/>
      <c r="B45" s="71" t="s">
        <v>144</v>
      </c>
      <c r="C45" s="71"/>
      <c r="D45" s="67" t="s">
        <v>145</v>
      </c>
      <c r="E45" s="67">
        <v>16463</v>
      </c>
      <c r="F45" s="68"/>
    </row>
    <row r="46" spans="1:6" ht="12.75">
      <c r="A46" s="64" t="s">
        <v>47</v>
      </c>
      <c r="B46" s="70"/>
      <c r="C46" s="70"/>
      <c r="D46" s="70"/>
      <c r="E46" s="65">
        <v>7795.46</v>
      </c>
      <c r="F46" s="68"/>
    </row>
    <row r="47" spans="1:6" ht="12.75">
      <c r="A47" s="64" t="s">
        <v>48</v>
      </c>
      <c r="B47" s="70"/>
      <c r="C47" s="70"/>
      <c r="D47" s="70"/>
      <c r="E47" s="65">
        <v>36375.99</v>
      </c>
      <c r="F47" s="68"/>
    </row>
    <row r="48" spans="1:6" ht="12.75">
      <c r="A48" s="70" t="s">
        <v>49</v>
      </c>
      <c r="B48" s="70"/>
      <c r="C48" s="70"/>
      <c r="D48" s="70"/>
      <c r="E48" s="65">
        <v>276579.45</v>
      </c>
      <c r="F48" s="68"/>
    </row>
    <row r="49" spans="1:6" ht="12.75">
      <c r="A49" s="68"/>
      <c r="B49" s="68"/>
      <c r="C49" s="68"/>
      <c r="D49" s="68"/>
      <c r="E49" s="68"/>
      <c r="F49" s="68"/>
    </row>
    <row r="50" spans="1:6" ht="12.75">
      <c r="A50" s="72" t="s">
        <v>60</v>
      </c>
      <c r="B50" s="72"/>
      <c r="C50" s="72"/>
      <c r="D50" s="72"/>
      <c r="E50" s="72"/>
      <c r="F50" s="68"/>
    </row>
    <row r="51" spans="1:6" ht="12.75">
      <c r="A51" s="72" t="s">
        <v>61</v>
      </c>
      <c r="B51" s="72"/>
      <c r="C51" s="72"/>
      <c r="D51" s="72"/>
      <c r="E51" s="72"/>
      <c r="F51" s="68"/>
    </row>
    <row r="52" spans="1:6" ht="12.75">
      <c r="A52" s="72" t="s">
        <v>62</v>
      </c>
      <c r="B52" s="72"/>
      <c r="C52" s="72"/>
      <c r="D52" s="72"/>
      <c r="E52" s="72"/>
      <c r="F52" s="68"/>
    </row>
  </sheetData>
  <sheetProtection/>
  <mergeCells count="45">
    <mergeCell ref="A50:E50"/>
    <mergeCell ref="A51:E51"/>
    <mergeCell ref="A52:E52"/>
    <mergeCell ref="B43:C43"/>
    <mergeCell ref="B44:C44"/>
    <mergeCell ref="B45:C45"/>
    <mergeCell ref="B46:D46"/>
    <mergeCell ref="B47:D47"/>
    <mergeCell ref="A48:D48"/>
    <mergeCell ref="B37:D37"/>
    <mergeCell ref="B38:C38"/>
    <mergeCell ref="B39:D39"/>
    <mergeCell ref="B40:C40"/>
    <mergeCell ref="B41:C41"/>
    <mergeCell ref="B42:C42"/>
    <mergeCell ref="B31:D31"/>
    <mergeCell ref="B32:D32"/>
    <mergeCell ref="A33:D33"/>
    <mergeCell ref="A34:E34"/>
    <mergeCell ref="B35:D35"/>
    <mergeCell ref="B36:C36"/>
    <mergeCell ref="B25:C25"/>
    <mergeCell ref="B26:D26"/>
    <mergeCell ref="B27:C27"/>
    <mergeCell ref="B28:D28"/>
    <mergeCell ref="B29:C29"/>
    <mergeCell ref="B30:D30"/>
    <mergeCell ref="B19:D19"/>
    <mergeCell ref="B20:C20"/>
    <mergeCell ref="B21:C21"/>
    <mergeCell ref="B22:C22"/>
    <mergeCell ref="B23:D23"/>
    <mergeCell ref="B24:C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25390625" style="0" customWidth="1"/>
    <col min="2" max="2" width="15.375" style="0" customWidth="1"/>
    <col min="3" max="3" width="14.75390625" style="0" customWidth="1"/>
    <col min="4" max="4" width="12.875" style="0" customWidth="1"/>
    <col min="5" max="5" width="15.375" style="0" customWidth="1"/>
    <col min="6" max="6" width="12.75390625" style="0" customWidth="1"/>
  </cols>
  <sheetData>
    <row r="1" spans="1:6" ht="12.75">
      <c r="A1" s="73" t="s">
        <v>0</v>
      </c>
      <c r="B1" s="74"/>
      <c r="C1" s="74"/>
      <c r="D1" s="74"/>
      <c r="E1" s="74"/>
      <c r="F1" s="74"/>
    </row>
    <row r="2" spans="1:6" ht="12.75">
      <c r="A2" s="74" t="s">
        <v>1</v>
      </c>
      <c r="B2" s="74"/>
      <c r="C2" s="74"/>
      <c r="D2" s="74"/>
      <c r="E2" s="74"/>
      <c r="F2" s="74"/>
    </row>
    <row r="3" spans="1:6" ht="12.75">
      <c r="A3" s="75" t="s">
        <v>2</v>
      </c>
      <c r="B3" s="75"/>
      <c r="C3" s="75" t="s">
        <v>146</v>
      </c>
      <c r="D3" s="75"/>
      <c r="E3" s="75"/>
      <c r="F3" s="75"/>
    </row>
    <row r="4" spans="1:6" ht="12.75">
      <c r="A4" s="75" t="s">
        <v>147</v>
      </c>
      <c r="B4" s="75"/>
      <c r="C4" s="75" t="s">
        <v>148</v>
      </c>
      <c r="D4" s="75"/>
      <c r="E4" s="75"/>
      <c r="F4" s="75"/>
    </row>
    <row r="5" spans="1:6" ht="12.75">
      <c r="A5" s="75" t="s">
        <v>6</v>
      </c>
      <c r="B5" s="75"/>
      <c r="C5" s="75" t="s">
        <v>149</v>
      </c>
      <c r="D5" s="75"/>
      <c r="E5" s="75"/>
      <c r="F5" s="75"/>
    </row>
    <row r="6" spans="1:6" ht="12.75">
      <c r="A6" s="76"/>
      <c r="B6" s="77"/>
      <c r="C6" s="75" t="s">
        <v>150</v>
      </c>
      <c r="D6" s="75"/>
      <c r="E6" s="75"/>
      <c r="F6" s="75"/>
    </row>
    <row r="7" spans="1:6" ht="12.75">
      <c r="A7" s="76"/>
      <c r="B7" s="77"/>
      <c r="C7" s="77"/>
      <c r="D7" s="77"/>
      <c r="E7" s="77"/>
      <c r="F7" s="77"/>
    </row>
    <row r="8" spans="1:6" ht="33.75">
      <c r="A8" s="78"/>
      <c r="B8" s="79" t="s">
        <v>9</v>
      </c>
      <c r="C8" s="79" t="s">
        <v>10</v>
      </c>
      <c r="D8" s="79" t="s">
        <v>11</v>
      </c>
      <c r="E8" s="51" t="s">
        <v>12</v>
      </c>
      <c r="F8" s="65" t="s">
        <v>13</v>
      </c>
    </row>
    <row r="9" spans="1:6" ht="12.75">
      <c r="A9" s="78" t="s">
        <v>14</v>
      </c>
      <c r="B9" s="79">
        <v>-306056.82</v>
      </c>
      <c r="C9" s="79">
        <v>89833.02</v>
      </c>
      <c r="D9" s="79">
        <v>150520.69</v>
      </c>
      <c r="E9" s="79"/>
      <c r="F9" s="79">
        <f aca="true" t="shared" si="0" ref="F9:F14">SUM(B9:E9)</f>
        <v>-65703.10999999999</v>
      </c>
    </row>
    <row r="10" spans="1:6" ht="12.75">
      <c r="A10" s="80" t="s">
        <v>15</v>
      </c>
      <c r="B10" s="81">
        <v>196452.88</v>
      </c>
      <c r="C10" s="81">
        <v>249771.52</v>
      </c>
      <c r="D10" s="81">
        <v>27553.6</v>
      </c>
      <c r="E10" s="81">
        <v>76208.73</v>
      </c>
      <c r="F10" s="81">
        <f t="shared" si="0"/>
        <v>549986.73</v>
      </c>
    </row>
    <row r="11" spans="1:6" ht="12.75">
      <c r="A11" s="80" t="s">
        <v>16</v>
      </c>
      <c r="B11" s="81">
        <v>228194.66</v>
      </c>
      <c r="C11" s="81">
        <v>278450.11</v>
      </c>
      <c r="D11" s="81">
        <v>27535.03</v>
      </c>
      <c r="E11" s="81"/>
      <c r="F11" s="81">
        <f t="shared" si="0"/>
        <v>534179.8</v>
      </c>
    </row>
    <row r="12" spans="1:6" ht="12.75">
      <c r="A12" s="78" t="s">
        <v>17</v>
      </c>
      <c r="B12" s="79">
        <v>191950.73</v>
      </c>
      <c r="C12" s="79">
        <v>226476.87</v>
      </c>
      <c r="D12" s="79">
        <v>8517.46</v>
      </c>
      <c r="E12" s="79">
        <v>76208.73</v>
      </c>
      <c r="F12" s="79">
        <f t="shared" si="0"/>
        <v>503153.79</v>
      </c>
    </row>
    <row r="13" spans="1:6" ht="12.75">
      <c r="A13" s="80" t="s">
        <v>18</v>
      </c>
      <c r="B13" s="81">
        <v>380111.44</v>
      </c>
      <c r="C13" s="81">
        <v>207731.54</v>
      </c>
      <c r="D13" s="81"/>
      <c r="E13" s="81"/>
      <c r="F13" s="81">
        <f t="shared" si="0"/>
        <v>587842.98</v>
      </c>
    </row>
    <row r="14" spans="1:6" ht="12.75">
      <c r="A14" s="78" t="s">
        <v>19</v>
      </c>
      <c r="B14" s="79">
        <f>-494217.53+159038.15</f>
        <v>-335179.38</v>
      </c>
      <c r="C14" s="79">
        <v>108578.35</v>
      </c>
      <c r="D14" s="79">
        <v>0</v>
      </c>
      <c r="E14" s="79">
        <f>E12</f>
        <v>76208.73</v>
      </c>
      <c r="F14" s="79">
        <f t="shared" si="0"/>
        <v>-150392.3</v>
      </c>
    </row>
    <row r="15" spans="1:6" ht="12.75">
      <c r="A15" s="82"/>
      <c r="B15" s="82"/>
      <c r="C15" s="82"/>
      <c r="D15" s="82"/>
      <c r="E15" s="82"/>
      <c r="F15" s="82"/>
    </row>
    <row r="16" spans="1:6" ht="33.75">
      <c r="A16" s="79" t="s">
        <v>20</v>
      </c>
      <c r="B16" s="83" t="s">
        <v>21</v>
      </c>
      <c r="C16" s="83"/>
      <c r="D16" s="79" t="s">
        <v>22</v>
      </c>
      <c r="E16" s="79" t="s">
        <v>23</v>
      </c>
      <c r="F16" s="82"/>
    </row>
    <row r="17" spans="1:6" ht="12.75">
      <c r="A17" s="83" t="s">
        <v>9</v>
      </c>
      <c r="B17" s="83"/>
      <c r="C17" s="83"/>
      <c r="D17" s="83"/>
      <c r="E17" s="83"/>
      <c r="F17" s="82"/>
    </row>
    <row r="18" spans="1:6" ht="12.75">
      <c r="A18" s="78" t="s">
        <v>24</v>
      </c>
      <c r="B18" s="84" t="s">
        <v>25</v>
      </c>
      <c r="C18" s="84"/>
      <c r="D18" s="84"/>
      <c r="E18" s="79">
        <v>65243.25</v>
      </c>
      <c r="F18" s="82"/>
    </row>
    <row r="19" spans="1:6" ht="22.5" customHeight="1">
      <c r="A19" s="80"/>
      <c r="B19" s="85" t="s">
        <v>26</v>
      </c>
      <c r="C19" s="85"/>
      <c r="D19" s="81" t="s">
        <v>27</v>
      </c>
      <c r="E19" s="81">
        <v>4500</v>
      </c>
      <c r="F19" s="82"/>
    </row>
    <row r="20" spans="1:6" ht="24" customHeight="1">
      <c r="A20" s="80"/>
      <c r="B20" s="85" t="s">
        <v>90</v>
      </c>
      <c r="C20" s="85"/>
      <c r="D20" s="81" t="s">
        <v>151</v>
      </c>
      <c r="E20" s="81">
        <v>-4293.73</v>
      </c>
      <c r="F20" s="82"/>
    </row>
    <row r="21" spans="1:6" ht="12.75">
      <c r="A21" s="80"/>
      <c r="B21" s="85" t="s">
        <v>30</v>
      </c>
      <c r="C21" s="85"/>
      <c r="D21" s="81" t="s">
        <v>31</v>
      </c>
      <c r="E21" s="81">
        <v>65036.98</v>
      </c>
      <c r="F21" s="82"/>
    </row>
    <row r="22" spans="1:6" ht="12.75" customHeight="1">
      <c r="A22" s="78" t="s">
        <v>32</v>
      </c>
      <c r="B22" s="84" t="s">
        <v>25</v>
      </c>
      <c r="C22" s="84"/>
      <c r="D22" s="84"/>
      <c r="E22" s="79">
        <v>36333.51</v>
      </c>
      <c r="F22" s="82"/>
    </row>
    <row r="23" spans="1:6" ht="20.25" customHeight="1">
      <c r="A23" s="80"/>
      <c r="B23" s="85" t="s">
        <v>33</v>
      </c>
      <c r="C23" s="85"/>
      <c r="D23" s="81" t="s">
        <v>71</v>
      </c>
      <c r="E23" s="81">
        <v>11903.27</v>
      </c>
      <c r="F23" s="82"/>
    </row>
    <row r="24" spans="1:6" ht="22.5" customHeight="1">
      <c r="A24" s="80"/>
      <c r="B24" s="85" t="s">
        <v>35</v>
      </c>
      <c r="C24" s="85"/>
      <c r="D24" s="81" t="s">
        <v>36</v>
      </c>
      <c r="E24" s="81">
        <v>15870.4</v>
      </c>
      <c r="F24" s="82"/>
    </row>
    <row r="25" spans="1:6" ht="24.75" customHeight="1">
      <c r="A25" s="80"/>
      <c r="B25" s="85" t="s">
        <v>37</v>
      </c>
      <c r="C25" s="85"/>
      <c r="D25" s="81" t="s">
        <v>152</v>
      </c>
      <c r="E25" s="81">
        <v>8559.84</v>
      </c>
      <c r="F25" s="82"/>
    </row>
    <row r="26" spans="1:6" ht="12.75">
      <c r="A26" s="78" t="s">
        <v>39</v>
      </c>
      <c r="B26" s="84" t="s">
        <v>25</v>
      </c>
      <c r="C26" s="84"/>
      <c r="D26" s="84"/>
      <c r="E26" s="79">
        <v>166743.39</v>
      </c>
      <c r="F26" s="82"/>
    </row>
    <row r="27" spans="1:6" ht="21.75" customHeight="1">
      <c r="A27" s="80"/>
      <c r="B27" s="85" t="s">
        <v>37</v>
      </c>
      <c r="C27" s="85"/>
      <c r="D27" s="81" t="s">
        <v>153</v>
      </c>
      <c r="E27" s="81">
        <v>166743.39</v>
      </c>
      <c r="F27" s="82"/>
    </row>
    <row r="28" spans="1:6" ht="12.75">
      <c r="A28" s="78" t="s">
        <v>41</v>
      </c>
      <c r="B28" s="84" t="s">
        <v>25</v>
      </c>
      <c r="C28" s="84"/>
      <c r="D28" s="84"/>
      <c r="E28" s="79">
        <v>38381.89</v>
      </c>
      <c r="F28" s="82"/>
    </row>
    <row r="29" spans="1:6" ht="12.75">
      <c r="A29" s="80"/>
      <c r="B29" s="85" t="s">
        <v>42</v>
      </c>
      <c r="C29" s="85"/>
      <c r="D29" s="81" t="s">
        <v>154</v>
      </c>
      <c r="E29" s="81">
        <v>38381.89</v>
      </c>
      <c r="F29" s="82"/>
    </row>
    <row r="30" spans="1:6" ht="12.75">
      <c r="A30" s="78" t="s">
        <v>44</v>
      </c>
      <c r="B30" s="84" t="s">
        <v>25</v>
      </c>
      <c r="C30" s="84"/>
      <c r="D30" s="84"/>
      <c r="E30" s="79">
        <v>2714.21</v>
      </c>
      <c r="F30" s="82"/>
    </row>
    <row r="31" spans="1:6" ht="12.75">
      <c r="A31" s="80"/>
      <c r="B31" s="85" t="s">
        <v>45</v>
      </c>
      <c r="C31" s="85"/>
      <c r="D31" s="81"/>
      <c r="E31" s="81">
        <v>3879.99</v>
      </c>
      <c r="F31" s="82"/>
    </row>
    <row r="32" spans="1:6" ht="12.75">
      <c r="A32" s="78" t="s">
        <v>46</v>
      </c>
      <c r="B32" s="84"/>
      <c r="C32" s="84"/>
      <c r="D32" s="84"/>
      <c r="E32" s="79">
        <v>36238.72</v>
      </c>
      <c r="F32" s="82"/>
    </row>
    <row r="33" spans="1:6" ht="12.75">
      <c r="A33" s="78" t="s">
        <v>47</v>
      </c>
      <c r="B33" s="84"/>
      <c r="C33" s="84"/>
      <c r="D33" s="84"/>
      <c r="E33" s="79">
        <v>4960.73</v>
      </c>
      <c r="F33" s="82"/>
    </row>
    <row r="34" spans="1:6" ht="12.75">
      <c r="A34" s="78" t="s">
        <v>48</v>
      </c>
      <c r="B34" s="84"/>
      <c r="C34" s="84"/>
      <c r="D34" s="84"/>
      <c r="E34" s="79">
        <v>29495.74</v>
      </c>
      <c r="F34" s="82"/>
    </row>
    <row r="35" spans="1:6" ht="12.75">
      <c r="A35" s="84" t="s">
        <v>49</v>
      </c>
      <c r="B35" s="84"/>
      <c r="C35" s="84"/>
      <c r="D35" s="84"/>
      <c r="E35" s="79">
        <v>380111.44</v>
      </c>
      <c r="F35" s="82"/>
    </row>
    <row r="36" spans="1:6" ht="12.75">
      <c r="A36" s="83" t="s">
        <v>10</v>
      </c>
      <c r="B36" s="83"/>
      <c r="C36" s="83"/>
      <c r="D36" s="83"/>
      <c r="E36" s="83"/>
      <c r="F36" s="82"/>
    </row>
    <row r="37" spans="1:6" ht="12.75">
      <c r="A37" s="78" t="s">
        <v>32</v>
      </c>
      <c r="B37" s="84" t="s">
        <v>25</v>
      </c>
      <c r="C37" s="84"/>
      <c r="D37" s="84"/>
      <c r="E37" s="79">
        <v>117107</v>
      </c>
      <c r="F37" s="82"/>
    </row>
    <row r="38" spans="1:6" ht="12.75">
      <c r="A38" s="80"/>
      <c r="B38" s="85" t="s">
        <v>155</v>
      </c>
      <c r="C38" s="85"/>
      <c r="D38" s="81" t="s">
        <v>156</v>
      </c>
      <c r="E38" s="81">
        <v>117107</v>
      </c>
      <c r="F38" s="82"/>
    </row>
    <row r="39" spans="1:6" ht="12.75">
      <c r="A39" s="78" t="s">
        <v>39</v>
      </c>
      <c r="B39" s="84" t="s">
        <v>25</v>
      </c>
      <c r="C39" s="84"/>
      <c r="D39" s="84"/>
      <c r="E39" s="79">
        <v>6796.64</v>
      </c>
      <c r="F39" s="82"/>
    </row>
    <row r="40" spans="1:6" ht="12.75">
      <c r="A40" s="80"/>
      <c r="B40" s="85" t="s">
        <v>52</v>
      </c>
      <c r="C40" s="85"/>
      <c r="D40" s="81" t="s">
        <v>53</v>
      </c>
      <c r="E40" s="81">
        <v>6796.64</v>
      </c>
      <c r="F40" s="82"/>
    </row>
    <row r="41" spans="1:6" ht="12.75">
      <c r="A41" s="78" t="s">
        <v>41</v>
      </c>
      <c r="B41" s="84" t="s">
        <v>25</v>
      </c>
      <c r="C41" s="84"/>
      <c r="D41" s="84"/>
      <c r="E41" s="79">
        <v>52530</v>
      </c>
      <c r="F41" s="82"/>
    </row>
    <row r="42" spans="1:6" ht="12.75">
      <c r="A42" s="80"/>
      <c r="B42" s="85" t="s">
        <v>55</v>
      </c>
      <c r="C42" s="85"/>
      <c r="D42" s="81" t="s">
        <v>157</v>
      </c>
      <c r="E42" s="81">
        <v>16849</v>
      </c>
      <c r="F42" s="82"/>
    </row>
    <row r="43" spans="1:6" ht="12.75">
      <c r="A43" s="80"/>
      <c r="B43" s="85" t="s">
        <v>54</v>
      </c>
      <c r="C43" s="85"/>
      <c r="D43" s="81" t="s">
        <v>158</v>
      </c>
      <c r="E43" s="81">
        <v>7717</v>
      </c>
      <c r="F43" s="82"/>
    </row>
    <row r="44" spans="1:6" ht="12.75">
      <c r="A44" s="80"/>
      <c r="B44" s="85" t="s">
        <v>54</v>
      </c>
      <c r="C44" s="85"/>
      <c r="D44" s="81" t="s">
        <v>159</v>
      </c>
      <c r="E44" s="81">
        <v>19953</v>
      </c>
      <c r="F44" s="82"/>
    </row>
    <row r="45" spans="1:6" ht="12.75">
      <c r="A45" s="80"/>
      <c r="B45" s="85" t="s">
        <v>160</v>
      </c>
      <c r="C45" s="85"/>
      <c r="D45" s="81" t="s">
        <v>161</v>
      </c>
      <c r="E45" s="81">
        <v>8011</v>
      </c>
      <c r="F45" s="82"/>
    </row>
    <row r="46" spans="1:6" ht="12.75">
      <c r="A46" s="78" t="s">
        <v>47</v>
      </c>
      <c r="B46" s="84"/>
      <c r="C46" s="84"/>
      <c r="D46" s="84"/>
      <c r="E46" s="79">
        <v>5483</v>
      </c>
      <c r="F46" s="82"/>
    </row>
    <row r="47" spans="1:6" ht="12.75">
      <c r="A47" s="78" t="s">
        <v>48</v>
      </c>
      <c r="B47" s="84"/>
      <c r="C47" s="84"/>
      <c r="D47" s="84"/>
      <c r="E47" s="79">
        <v>25814.9</v>
      </c>
      <c r="F47" s="82"/>
    </row>
    <row r="48" spans="1:6" ht="12.75">
      <c r="A48" s="84" t="s">
        <v>49</v>
      </c>
      <c r="B48" s="84"/>
      <c r="C48" s="84"/>
      <c r="D48" s="84"/>
      <c r="E48" s="79">
        <v>207731.54</v>
      </c>
      <c r="F48" s="82"/>
    </row>
    <row r="49" spans="1:6" ht="12.75">
      <c r="A49" s="82"/>
      <c r="B49" s="82"/>
      <c r="C49" s="82"/>
      <c r="D49" s="82"/>
      <c r="E49" s="82"/>
      <c r="F49" s="82"/>
    </row>
    <row r="50" spans="1:6" ht="12.75">
      <c r="A50" s="86" t="s">
        <v>60</v>
      </c>
      <c r="B50" s="86"/>
      <c r="C50" s="86"/>
      <c r="D50" s="86"/>
      <c r="E50" s="86"/>
      <c r="F50" s="82"/>
    </row>
    <row r="51" spans="1:6" ht="12.75">
      <c r="A51" s="86" t="s">
        <v>61</v>
      </c>
      <c r="B51" s="86"/>
      <c r="C51" s="86"/>
      <c r="D51" s="86"/>
      <c r="E51" s="86"/>
      <c r="F51" s="82"/>
    </row>
    <row r="52" spans="1:6" ht="12.75">
      <c r="A52" s="86" t="s">
        <v>62</v>
      </c>
      <c r="B52" s="86"/>
      <c r="C52" s="86"/>
      <c r="D52" s="86"/>
      <c r="E52" s="86"/>
      <c r="F52" s="82"/>
    </row>
  </sheetData>
  <sheetProtection/>
  <mergeCells count="45">
    <mergeCell ref="A50:E50"/>
    <mergeCell ref="A51:E51"/>
    <mergeCell ref="A52:E52"/>
    <mergeCell ref="B43:C43"/>
    <mergeCell ref="B44:C44"/>
    <mergeCell ref="B45:C45"/>
    <mergeCell ref="B46:D46"/>
    <mergeCell ref="B47:D47"/>
    <mergeCell ref="A48:D48"/>
    <mergeCell ref="B37:D37"/>
    <mergeCell ref="B38:C38"/>
    <mergeCell ref="B39:D39"/>
    <mergeCell ref="B40:C40"/>
    <mergeCell ref="B41:D41"/>
    <mergeCell ref="B42:C42"/>
    <mergeCell ref="B31:C31"/>
    <mergeCell ref="B32:D32"/>
    <mergeCell ref="B33:D33"/>
    <mergeCell ref="B34:D34"/>
    <mergeCell ref="A35:D35"/>
    <mergeCell ref="A36:E36"/>
    <mergeCell ref="B25:C25"/>
    <mergeCell ref="B26:D26"/>
    <mergeCell ref="B27:C27"/>
    <mergeCell ref="B28:D28"/>
    <mergeCell ref="B29:C29"/>
    <mergeCell ref="B30:D30"/>
    <mergeCell ref="B19:C19"/>
    <mergeCell ref="B20:C20"/>
    <mergeCell ref="B21:C21"/>
    <mergeCell ref="B22:D22"/>
    <mergeCell ref="B23:C23"/>
    <mergeCell ref="B24:C24"/>
    <mergeCell ref="A5:B5"/>
    <mergeCell ref="C5:F5"/>
    <mergeCell ref="C6:F6"/>
    <mergeCell ref="B16:C16"/>
    <mergeCell ref="A17:E17"/>
    <mergeCell ref="B18:D18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8.375" style="0" customWidth="1"/>
    <col min="2" max="2" width="18.375" style="0" customWidth="1"/>
    <col min="3" max="3" width="21.625" style="0" customWidth="1"/>
    <col min="4" max="4" width="10.75390625" style="0" customWidth="1"/>
  </cols>
  <sheetData>
    <row r="1" spans="1:6" ht="12.75">
      <c r="A1" s="87" t="s">
        <v>0</v>
      </c>
      <c r="B1" s="88"/>
      <c r="C1" s="88"/>
      <c r="D1" s="88"/>
      <c r="E1" s="88"/>
      <c r="F1" s="88"/>
    </row>
    <row r="2" spans="1:6" ht="12.75">
      <c r="A2" s="88" t="s">
        <v>1</v>
      </c>
      <c r="B2" s="88"/>
      <c r="C2" s="88"/>
      <c r="D2" s="88"/>
      <c r="E2" s="88"/>
      <c r="F2" s="88"/>
    </row>
    <row r="3" spans="1:6" ht="12.75">
      <c r="A3" s="89" t="s">
        <v>2</v>
      </c>
      <c r="B3" s="89"/>
      <c r="C3" s="89" t="s">
        <v>162</v>
      </c>
      <c r="D3" s="89"/>
      <c r="E3" s="89"/>
      <c r="F3" s="89"/>
    </row>
    <row r="4" spans="1:6" ht="12.75">
      <c r="A4" s="89" t="s">
        <v>163</v>
      </c>
      <c r="B4" s="89"/>
      <c r="C4" s="89" t="s">
        <v>164</v>
      </c>
      <c r="D4" s="89"/>
      <c r="E4" s="89"/>
      <c r="F4" s="89"/>
    </row>
    <row r="5" spans="1:6" ht="12.75">
      <c r="A5" s="89" t="s">
        <v>6</v>
      </c>
      <c r="B5" s="89"/>
      <c r="C5" s="89" t="s">
        <v>165</v>
      </c>
      <c r="D5" s="89"/>
      <c r="E5" s="89"/>
      <c r="F5" s="89"/>
    </row>
    <row r="6" spans="1:6" ht="12.75">
      <c r="A6" s="90"/>
      <c r="B6" s="91"/>
      <c r="C6" s="89" t="s">
        <v>166</v>
      </c>
      <c r="D6" s="89"/>
      <c r="E6" s="89"/>
      <c r="F6" s="89"/>
    </row>
    <row r="7" spans="1:6" ht="12.75">
      <c r="A7" s="90"/>
      <c r="B7" s="91"/>
      <c r="C7" s="89" t="s">
        <v>167</v>
      </c>
      <c r="D7" s="89"/>
      <c r="E7" s="89"/>
      <c r="F7" s="89"/>
    </row>
    <row r="8" spans="1:6" ht="12.75">
      <c r="A8" s="90"/>
      <c r="B8" s="91"/>
      <c r="C8" s="91"/>
      <c r="D8" s="91"/>
      <c r="E8" s="91"/>
      <c r="F8" s="91"/>
    </row>
    <row r="9" spans="1:6" ht="56.25">
      <c r="A9" s="92"/>
      <c r="B9" s="93" t="s">
        <v>9</v>
      </c>
      <c r="C9" s="93" t="s">
        <v>10</v>
      </c>
      <c r="D9" s="93" t="s">
        <v>11</v>
      </c>
      <c r="E9" s="51" t="s">
        <v>12</v>
      </c>
      <c r="F9" s="65" t="s">
        <v>13</v>
      </c>
    </row>
    <row r="10" spans="1:6" ht="12.75">
      <c r="A10" s="92" t="s">
        <v>14</v>
      </c>
      <c r="B10" s="93">
        <v>-217340.4</v>
      </c>
      <c r="C10" s="93">
        <v>-142814.32</v>
      </c>
      <c r="D10" s="93">
        <v>145985.49</v>
      </c>
      <c r="E10" s="93"/>
      <c r="F10" s="93">
        <f aca="true" t="shared" si="0" ref="F10:F15">SUM(B10:E10)</f>
        <v>-214169.22999999998</v>
      </c>
    </row>
    <row r="11" spans="1:6" ht="12.75">
      <c r="A11" s="94" t="s">
        <v>15</v>
      </c>
      <c r="B11" s="95">
        <v>300973.11</v>
      </c>
      <c r="C11" s="95">
        <v>249074.64</v>
      </c>
      <c r="D11" s="95">
        <v>35636.55</v>
      </c>
      <c r="E11" s="95">
        <v>69231.46</v>
      </c>
      <c r="F11" s="95">
        <f t="shared" si="0"/>
        <v>654915.76</v>
      </c>
    </row>
    <row r="12" spans="1:6" ht="22.5">
      <c r="A12" s="94" t="s">
        <v>16</v>
      </c>
      <c r="B12" s="95">
        <v>303362.16</v>
      </c>
      <c r="C12" s="95">
        <v>249007.44</v>
      </c>
      <c r="D12" s="95">
        <v>35623.69</v>
      </c>
      <c r="E12" s="95"/>
      <c r="F12" s="95">
        <f t="shared" si="0"/>
        <v>587993.29</v>
      </c>
    </row>
    <row r="13" spans="1:6" ht="12.75">
      <c r="A13" s="92" t="s">
        <v>17</v>
      </c>
      <c r="B13" s="93">
        <v>225529.91</v>
      </c>
      <c r="C13" s="93">
        <v>208267.98</v>
      </c>
      <c r="D13" s="93">
        <v>12330.06</v>
      </c>
      <c r="E13" s="93">
        <v>69231.46</v>
      </c>
      <c r="F13" s="93">
        <f t="shared" si="0"/>
        <v>515359.41000000003</v>
      </c>
    </row>
    <row r="14" spans="1:6" ht="12.75">
      <c r="A14" s="94" t="s">
        <v>18</v>
      </c>
      <c r="B14" s="95">
        <v>407822.75</v>
      </c>
      <c r="C14" s="95">
        <v>152046.85</v>
      </c>
      <c r="D14" s="95"/>
      <c r="E14" s="95"/>
      <c r="F14" s="95">
        <f t="shared" si="0"/>
        <v>559869.6</v>
      </c>
    </row>
    <row r="15" spans="1:6" ht="12.75">
      <c r="A15" s="92" t="s">
        <v>19</v>
      </c>
      <c r="B15" s="93">
        <f>-399633.24+100000</f>
        <v>-299633.24</v>
      </c>
      <c r="C15" s="93">
        <f>-86593.19+58315.55</f>
        <v>-28277.64</v>
      </c>
      <c r="D15" s="93">
        <v>0</v>
      </c>
      <c r="E15" s="93"/>
      <c r="F15" s="93">
        <f t="shared" si="0"/>
        <v>-327910.88</v>
      </c>
    </row>
    <row r="16" spans="1:6" ht="12.75">
      <c r="A16" s="96"/>
      <c r="B16" s="96"/>
      <c r="C16" s="96"/>
      <c r="D16" s="96"/>
      <c r="E16" s="96"/>
      <c r="F16" s="96"/>
    </row>
    <row r="17" spans="1:6" ht="33.75">
      <c r="A17" s="93" t="s">
        <v>20</v>
      </c>
      <c r="B17" s="97" t="s">
        <v>21</v>
      </c>
      <c r="C17" s="97"/>
      <c r="D17" s="93" t="s">
        <v>22</v>
      </c>
      <c r="E17" s="93" t="s">
        <v>23</v>
      </c>
      <c r="F17" s="96"/>
    </row>
    <row r="18" spans="1:6" ht="12.75">
      <c r="A18" s="97" t="s">
        <v>9</v>
      </c>
      <c r="B18" s="97"/>
      <c r="C18" s="97"/>
      <c r="D18" s="97"/>
      <c r="E18" s="97"/>
      <c r="F18" s="96"/>
    </row>
    <row r="19" spans="1:6" ht="12.75">
      <c r="A19" s="92" t="s">
        <v>24</v>
      </c>
      <c r="B19" s="98" t="s">
        <v>25</v>
      </c>
      <c r="C19" s="98"/>
      <c r="D19" s="98"/>
      <c r="E19" s="93">
        <v>90091.59</v>
      </c>
      <c r="F19" s="96"/>
    </row>
    <row r="20" spans="1:6" ht="18.75" customHeight="1">
      <c r="A20" s="94"/>
      <c r="B20" s="99" t="s">
        <v>26</v>
      </c>
      <c r="C20" s="99"/>
      <c r="D20" s="95" t="s">
        <v>27</v>
      </c>
      <c r="E20" s="95">
        <v>4500</v>
      </c>
      <c r="F20" s="96"/>
    </row>
    <row r="21" spans="1:6" ht="20.25" customHeight="1">
      <c r="A21" s="94"/>
      <c r="B21" s="99" t="s">
        <v>90</v>
      </c>
      <c r="C21" s="99"/>
      <c r="D21" s="95" t="s">
        <v>133</v>
      </c>
      <c r="E21" s="95">
        <v>-3088.94</v>
      </c>
      <c r="F21" s="96"/>
    </row>
    <row r="22" spans="1:6" ht="12.75">
      <c r="A22" s="94"/>
      <c r="B22" s="99" t="s">
        <v>28</v>
      </c>
      <c r="C22" s="99"/>
      <c r="D22" s="95" t="s">
        <v>29</v>
      </c>
      <c r="E22" s="95">
        <v>12249</v>
      </c>
      <c r="F22" s="96"/>
    </row>
    <row r="23" spans="1:6" ht="12.75">
      <c r="A23" s="94"/>
      <c r="B23" s="99" t="s">
        <v>30</v>
      </c>
      <c r="C23" s="99"/>
      <c r="D23" s="95" t="s">
        <v>31</v>
      </c>
      <c r="E23" s="95">
        <v>76431.53</v>
      </c>
      <c r="F23" s="96"/>
    </row>
    <row r="24" spans="1:6" ht="20.25" customHeight="1">
      <c r="A24" s="92" t="s">
        <v>32</v>
      </c>
      <c r="B24" s="98" t="s">
        <v>25</v>
      </c>
      <c r="C24" s="98"/>
      <c r="D24" s="98"/>
      <c r="E24" s="93">
        <v>39952.55</v>
      </c>
      <c r="F24" s="96"/>
    </row>
    <row r="25" spans="1:6" ht="12.75">
      <c r="A25" s="94"/>
      <c r="B25" s="99" t="s">
        <v>33</v>
      </c>
      <c r="C25" s="99"/>
      <c r="D25" s="95" t="s">
        <v>92</v>
      </c>
      <c r="E25" s="95">
        <v>15352.04</v>
      </c>
      <c r="F25" s="96"/>
    </row>
    <row r="26" spans="1:6" ht="22.5" customHeight="1">
      <c r="A26" s="94"/>
      <c r="B26" s="99" t="s">
        <v>35</v>
      </c>
      <c r="C26" s="99"/>
      <c r="D26" s="95" t="s">
        <v>36</v>
      </c>
      <c r="E26" s="95">
        <v>15021.4</v>
      </c>
      <c r="F26" s="96"/>
    </row>
    <row r="27" spans="1:6" ht="25.5" customHeight="1">
      <c r="A27" s="94"/>
      <c r="B27" s="99" t="s">
        <v>37</v>
      </c>
      <c r="C27" s="99"/>
      <c r="D27" s="95" t="s">
        <v>168</v>
      </c>
      <c r="E27" s="95">
        <v>9579.11</v>
      </c>
      <c r="F27" s="96"/>
    </row>
    <row r="28" spans="1:6" ht="12.75">
      <c r="A28" s="92" t="s">
        <v>39</v>
      </c>
      <c r="B28" s="98" t="s">
        <v>25</v>
      </c>
      <c r="C28" s="98"/>
      <c r="D28" s="98"/>
      <c r="E28" s="93">
        <v>162897.96</v>
      </c>
      <c r="F28" s="96"/>
    </row>
    <row r="29" spans="1:6" ht="27" customHeight="1">
      <c r="A29" s="94"/>
      <c r="B29" s="99" t="s">
        <v>37</v>
      </c>
      <c r="C29" s="99"/>
      <c r="D29" s="95" t="s">
        <v>169</v>
      </c>
      <c r="E29" s="95">
        <v>162897.96</v>
      </c>
      <c r="F29" s="96"/>
    </row>
    <row r="30" spans="1:6" ht="12.75">
      <c r="A30" s="92" t="s">
        <v>41</v>
      </c>
      <c r="B30" s="98" t="s">
        <v>25</v>
      </c>
      <c r="C30" s="98"/>
      <c r="D30" s="98"/>
      <c r="E30" s="93">
        <v>36173.83</v>
      </c>
      <c r="F30" s="96"/>
    </row>
    <row r="31" spans="1:6" ht="12.75">
      <c r="A31" s="94"/>
      <c r="B31" s="99" t="s">
        <v>42</v>
      </c>
      <c r="C31" s="99"/>
      <c r="D31" s="95" t="s">
        <v>74</v>
      </c>
      <c r="E31" s="95">
        <v>36173.83</v>
      </c>
      <c r="F31" s="96"/>
    </row>
    <row r="32" spans="1:6" ht="12.75">
      <c r="A32" s="92" t="s">
        <v>44</v>
      </c>
      <c r="B32" s="98" t="s">
        <v>25</v>
      </c>
      <c r="C32" s="98"/>
      <c r="D32" s="98"/>
      <c r="E32" s="93">
        <v>3608.11</v>
      </c>
      <c r="F32" s="96"/>
    </row>
    <row r="33" spans="1:6" ht="12.75">
      <c r="A33" s="94"/>
      <c r="B33" s="99" t="s">
        <v>45</v>
      </c>
      <c r="C33" s="99"/>
      <c r="D33" s="95"/>
      <c r="E33" s="95">
        <v>5111</v>
      </c>
      <c r="F33" s="96"/>
    </row>
    <row r="34" spans="1:6" ht="12.75">
      <c r="A34" s="92" t="s">
        <v>46</v>
      </c>
      <c r="B34" s="98"/>
      <c r="C34" s="98"/>
      <c r="D34" s="98"/>
      <c r="E34" s="93">
        <v>28928.49</v>
      </c>
      <c r="F34" s="96"/>
    </row>
    <row r="35" spans="1:6" ht="12.75">
      <c r="A35" s="92" t="s">
        <v>47</v>
      </c>
      <c r="B35" s="98"/>
      <c r="C35" s="98"/>
      <c r="D35" s="98"/>
      <c r="E35" s="93">
        <v>6258.57</v>
      </c>
      <c r="F35" s="96"/>
    </row>
    <row r="36" spans="1:6" ht="12.75">
      <c r="A36" s="92" t="s">
        <v>48</v>
      </c>
      <c r="B36" s="98"/>
      <c r="C36" s="98"/>
      <c r="D36" s="98"/>
      <c r="E36" s="93">
        <v>39911.65</v>
      </c>
      <c r="F36" s="96"/>
    </row>
    <row r="37" spans="1:6" ht="12.75">
      <c r="A37" s="98" t="s">
        <v>49</v>
      </c>
      <c r="B37" s="98"/>
      <c r="C37" s="98"/>
      <c r="D37" s="98"/>
      <c r="E37" s="93">
        <v>407822.75</v>
      </c>
      <c r="F37" s="96"/>
    </row>
    <row r="38" spans="1:6" ht="12.75">
      <c r="A38" s="97" t="s">
        <v>10</v>
      </c>
      <c r="B38" s="97"/>
      <c r="C38" s="97"/>
      <c r="D38" s="97"/>
      <c r="E38" s="97"/>
      <c r="F38" s="96"/>
    </row>
    <row r="39" spans="1:6" ht="12.75">
      <c r="A39" s="92" t="s">
        <v>32</v>
      </c>
      <c r="B39" s="98" t="s">
        <v>25</v>
      </c>
      <c r="C39" s="98"/>
      <c r="D39" s="98"/>
      <c r="E39" s="93">
        <v>2565</v>
      </c>
      <c r="F39" s="96"/>
    </row>
    <row r="40" spans="1:6" ht="12.75">
      <c r="A40" s="94"/>
      <c r="B40" s="99" t="s">
        <v>50</v>
      </c>
      <c r="C40" s="99"/>
      <c r="D40" s="95" t="s">
        <v>170</v>
      </c>
      <c r="E40" s="95">
        <v>2565</v>
      </c>
      <c r="F40" s="96"/>
    </row>
    <row r="41" spans="1:6" ht="12.75">
      <c r="A41" s="92" t="s">
        <v>39</v>
      </c>
      <c r="B41" s="98" t="s">
        <v>25</v>
      </c>
      <c r="C41" s="98"/>
      <c r="D41" s="98"/>
      <c r="E41" s="93">
        <v>4582.16</v>
      </c>
      <c r="F41" s="96"/>
    </row>
    <row r="42" spans="1:6" ht="23.25" customHeight="1">
      <c r="A42" s="94"/>
      <c r="B42" s="99" t="s">
        <v>52</v>
      </c>
      <c r="C42" s="99"/>
      <c r="D42" s="95" t="s">
        <v>53</v>
      </c>
      <c r="E42" s="95">
        <v>4582.16</v>
      </c>
      <c r="F42" s="96"/>
    </row>
    <row r="43" spans="1:6" ht="12.75">
      <c r="A43" s="92" t="s">
        <v>41</v>
      </c>
      <c r="B43" s="98" t="s">
        <v>25</v>
      </c>
      <c r="C43" s="98"/>
      <c r="D43" s="98"/>
      <c r="E43" s="93">
        <v>104575</v>
      </c>
      <c r="F43" s="96"/>
    </row>
    <row r="44" spans="1:6" ht="12.75">
      <c r="A44" s="94"/>
      <c r="B44" s="99" t="s">
        <v>54</v>
      </c>
      <c r="C44" s="99"/>
      <c r="D44" s="95" t="s">
        <v>171</v>
      </c>
      <c r="E44" s="95">
        <v>10866</v>
      </c>
      <c r="F44" s="96"/>
    </row>
    <row r="45" spans="1:6" ht="12.75">
      <c r="A45" s="94"/>
      <c r="B45" s="99" t="s">
        <v>172</v>
      </c>
      <c r="C45" s="99"/>
      <c r="D45" s="95" t="s">
        <v>145</v>
      </c>
      <c r="E45" s="95">
        <v>3019</v>
      </c>
      <c r="F45" s="96"/>
    </row>
    <row r="46" spans="1:6" ht="12.75">
      <c r="A46" s="94"/>
      <c r="B46" s="99" t="s">
        <v>173</v>
      </c>
      <c r="C46" s="99"/>
      <c r="D46" s="95" t="s">
        <v>161</v>
      </c>
      <c r="E46" s="95">
        <v>90690</v>
      </c>
      <c r="F46" s="96"/>
    </row>
    <row r="47" spans="1:6" ht="12.75">
      <c r="A47" s="92" t="s">
        <v>47</v>
      </c>
      <c r="B47" s="98"/>
      <c r="C47" s="98"/>
      <c r="D47" s="98"/>
      <c r="E47" s="93">
        <v>6821.68</v>
      </c>
      <c r="F47" s="96"/>
    </row>
    <row r="48" spans="1:6" ht="12.75">
      <c r="A48" s="92" t="s">
        <v>48</v>
      </c>
      <c r="B48" s="98"/>
      <c r="C48" s="98"/>
      <c r="D48" s="98"/>
      <c r="E48" s="93">
        <v>33503.01</v>
      </c>
      <c r="F48" s="96"/>
    </row>
    <row r="49" spans="1:6" ht="12.75">
      <c r="A49" s="98" t="s">
        <v>49</v>
      </c>
      <c r="B49" s="98"/>
      <c r="C49" s="98"/>
      <c r="D49" s="98"/>
      <c r="E49" s="93">
        <v>152046.85</v>
      </c>
      <c r="F49" s="96"/>
    </row>
    <row r="50" spans="1:6" ht="12.75">
      <c r="A50" s="96"/>
      <c r="B50" s="96"/>
      <c r="C50" s="96"/>
      <c r="D50" s="96"/>
      <c r="E50" s="96"/>
      <c r="F50" s="96"/>
    </row>
    <row r="51" spans="1:6" ht="12.75">
      <c r="A51" s="100" t="s">
        <v>60</v>
      </c>
      <c r="B51" s="100"/>
      <c r="C51" s="100"/>
      <c r="D51" s="100"/>
      <c r="E51" s="100"/>
      <c r="F51" s="96"/>
    </row>
    <row r="52" spans="1:6" ht="12.75">
      <c r="A52" s="100" t="s">
        <v>61</v>
      </c>
      <c r="B52" s="100"/>
      <c r="C52" s="100"/>
      <c r="D52" s="100"/>
      <c r="E52" s="100"/>
      <c r="F52" s="96"/>
    </row>
    <row r="53" spans="1:6" ht="12.75">
      <c r="A53" s="100" t="s">
        <v>62</v>
      </c>
      <c r="B53" s="100"/>
      <c r="C53" s="100"/>
      <c r="D53" s="100"/>
      <c r="E53" s="100"/>
      <c r="F53" s="96"/>
    </row>
  </sheetData>
  <sheetProtection/>
  <mergeCells count="46">
    <mergeCell ref="A49:D49"/>
    <mergeCell ref="A51:E51"/>
    <mergeCell ref="A52:E52"/>
    <mergeCell ref="A53:E53"/>
    <mergeCell ref="B43:D43"/>
    <mergeCell ref="B44:C44"/>
    <mergeCell ref="B45:C45"/>
    <mergeCell ref="B46:C46"/>
    <mergeCell ref="B47:D47"/>
    <mergeCell ref="B48:D48"/>
    <mergeCell ref="A37:D37"/>
    <mergeCell ref="A38:E38"/>
    <mergeCell ref="B39:D39"/>
    <mergeCell ref="B40:C40"/>
    <mergeCell ref="B41:D41"/>
    <mergeCell ref="B42:C42"/>
    <mergeCell ref="B31:C31"/>
    <mergeCell ref="B32:D32"/>
    <mergeCell ref="B33:C33"/>
    <mergeCell ref="B34:D34"/>
    <mergeCell ref="B35:D35"/>
    <mergeCell ref="B36:D36"/>
    <mergeCell ref="B25:C25"/>
    <mergeCell ref="B26:C26"/>
    <mergeCell ref="B27:C27"/>
    <mergeCell ref="B28:D28"/>
    <mergeCell ref="B29:C29"/>
    <mergeCell ref="B30:D30"/>
    <mergeCell ref="B19:D19"/>
    <mergeCell ref="B20:C20"/>
    <mergeCell ref="B21:C21"/>
    <mergeCell ref="B22:C22"/>
    <mergeCell ref="B23:C23"/>
    <mergeCell ref="B24:D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625" style="0" customWidth="1"/>
    <col min="2" max="2" width="19.125" style="0" customWidth="1"/>
    <col min="3" max="3" width="20.125" style="0" customWidth="1"/>
    <col min="4" max="4" width="17.625" style="0" customWidth="1"/>
    <col min="5" max="5" width="12.875" style="0" customWidth="1"/>
    <col min="6" max="6" width="14.125" style="0" customWidth="1"/>
  </cols>
  <sheetData>
    <row r="1" spans="1:6" ht="12.75" customHeight="1">
      <c r="A1" s="31" t="s">
        <v>0</v>
      </c>
      <c r="B1" s="32"/>
      <c r="C1" s="32"/>
      <c r="D1" s="32"/>
      <c r="E1" s="32"/>
      <c r="F1" s="32"/>
    </row>
    <row r="2" spans="1:6" ht="12.75" customHeight="1">
      <c r="A2" s="32" t="s">
        <v>1</v>
      </c>
      <c r="B2" s="32"/>
      <c r="C2" s="32"/>
      <c r="D2" s="32"/>
      <c r="E2" s="32"/>
      <c r="F2" s="32"/>
    </row>
    <row r="3" spans="1:6" ht="12.75" customHeight="1">
      <c r="A3" s="33" t="s">
        <v>2</v>
      </c>
      <c r="B3" s="33"/>
      <c r="C3" s="33" t="s">
        <v>174</v>
      </c>
      <c r="D3" s="33"/>
      <c r="E3" s="33"/>
      <c r="F3" s="33"/>
    </row>
    <row r="4" spans="1:6" ht="12.75" customHeight="1">
      <c r="A4" s="33" t="s">
        <v>175</v>
      </c>
      <c r="B4" s="33"/>
      <c r="C4" s="33" t="s">
        <v>176</v>
      </c>
      <c r="D4" s="33"/>
      <c r="E4" s="33"/>
      <c r="F4" s="33"/>
    </row>
    <row r="5" spans="1:6" ht="12.75" customHeight="1">
      <c r="A5" s="33" t="s">
        <v>6</v>
      </c>
      <c r="B5" s="33"/>
      <c r="C5" s="33" t="s">
        <v>177</v>
      </c>
      <c r="D5" s="33"/>
      <c r="E5" s="33"/>
      <c r="F5" s="33"/>
    </row>
    <row r="6" spans="1:6" ht="12.75" customHeight="1">
      <c r="A6" s="34"/>
      <c r="B6" s="35"/>
      <c r="C6" s="33" t="s">
        <v>178</v>
      </c>
      <c r="D6" s="33"/>
      <c r="E6" s="33"/>
      <c r="F6" s="33"/>
    </row>
    <row r="7" spans="1:6" ht="12.75" customHeight="1">
      <c r="A7" s="34"/>
      <c r="B7" s="35"/>
      <c r="C7" s="33" t="s">
        <v>179</v>
      </c>
      <c r="D7" s="33"/>
      <c r="E7" s="33"/>
      <c r="F7" s="33"/>
    </row>
    <row r="8" spans="1:6" ht="12.75">
      <c r="A8" s="34"/>
      <c r="B8" s="35"/>
      <c r="C8" s="35"/>
      <c r="D8" s="35"/>
      <c r="E8" s="35"/>
      <c r="F8" s="35"/>
    </row>
    <row r="9" spans="1:6" ht="45">
      <c r="A9" s="36"/>
      <c r="B9" s="37" t="s">
        <v>9</v>
      </c>
      <c r="C9" s="37" t="s">
        <v>10</v>
      </c>
      <c r="D9" s="37" t="s">
        <v>11</v>
      </c>
      <c r="E9" s="51" t="s">
        <v>12</v>
      </c>
      <c r="F9" s="65" t="s">
        <v>13</v>
      </c>
    </row>
    <row r="10" spans="1:6" ht="22.5">
      <c r="A10" s="36" t="s">
        <v>14</v>
      </c>
      <c r="B10" s="37">
        <v>-443736.1</v>
      </c>
      <c r="C10" s="37">
        <v>-523299.94</v>
      </c>
      <c r="D10" s="37">
        <v>561912.02</v>
      </c>
      <c r="E10" s="37"/>
      <c r="F10" s="37">
        <f aca="true" t="shared" si="0" ref="F10:F15">SUM(B10:E10)</f>
        <v>-405124.02</v>
      </c>
    </row>
    <row r="11" spans="1:6" ht="12.75">
      <c r="A11" s="38" t="s">
        <v>15</v>
      </c>
      <c r="B11" s="39">
        <v>614791.31</v>
      </c>
      <c r="C11" s="39">
        <v>487221.33</v>
      </c>
      <c r="D11" s="39">
        <v>113682.26</v>
      </c>
      <c r="E11" s="39">
        <v>52284.53</v>
      </c>
      <c r="F11" s="39">
        <f t="shared" si="0"/>
        <v>1267979.4300000002</v>
      </c>
    </row>
    <row r="12" spans="1:6" ht="22.5">
      <c r="A12" s="38" t="s">
        <v>16</v>
      </c>
      <c r="B12" s="39">
        <v>575641.49</v>
      </c>
      <c r="C12" s="39">
        <v>487213.47</v>
      </c>
      <c r="D12" s="39">
        <v>112136.32</v>
      </c>
      <c r="E12" s="39"/>
      <c r="F12" s="39">
        <f t="shared" si="0"/>
        <v>1174991.28</v>
      </c>
    </row>
    <row r="13" spans="1:6" ht="12.75">
      <c r="A13" s="36" t="s">
        <v>17</v>
      </c>
      <c r="B13" s="37">
        <v>613071.88</v>
      </c>
      <c r="C13" s="37">
        <v>491445.9</v>
      </c>
      <c r="D13" s="37">
        <v>130176.84</v>
      </c>
      <c r="E13" s="37">
        <v>52284.53</v>
      </c>
      <c r="F13" s="37">
        <f t="shared" si="0"/>
        <v>1286979.1500000001</v>
      </c>
    </row>
    <row r="14" spans="1:6" ht="12.75">
      <c r="A14" s="38" t="s">
        <v>18</v>
      </c>
      <c r="B14" s="39">
        <v>861105.21</v>
      </c>
      <c r="C14" s="39">
        <v>-34321.89</v>
      </c>
      <c r="D14" s="39"/>
      <c r="E14" s="39"/>
      <c r="F14" s="39">
        <f t="shared" si="0"/>
        <v>826783.32</v>
      </c>
    </row>
    <row r="15" spans="1:6" ht="22.5">
      <c r="A15" s="36" t="s">
        <v>19</v>
      </c>
      <c r="B15" s="37">
        <f>-691769.43+692088.86</f>
        <v>319.4299999999348</v>
      </c>
      <c r="C15" s="37">
        <v>2467.85</v>
      </c>
      <c r="D15" s="37">
        <v>0</v>
      </c>
      <c r="E15" s="37">
        <f>E13</f>
        <v>52284.53</v>
      </c>
      <c r="F15" s="37">
        <f t="shared" si="0"/>
        <v>55071.80999999993</v>
      </c>
    </row>
    <row r="16" spans="1:6" ht="12.75">
      <c r="A16" s="40"/>
      <c r="B16" s="40"/>
      <c r="C16" s="40"/>
      <c r="D16" s="40"/>
      <c r="E16" s="40"/>
      <c r="F16" s="40"/>
    </row>
    <row r="17" spans="1:6" ht="12.75">
      <c r="A17" s="40"/>
      <c r="B17" s="40"/>
      <c r="C17" s="40"/>
      <c r="D17" s="40"/>
      <c r="E17" s="40"/>
      <c r="F17" s="40"/>
    </row>
    <row r="18" spans="1:6" ht="22.5">
      <c r="A18" s="37" t="s">
        <v>20</v>
      </c>
      <c r="B18" s="41" t="s">
        <v>21</v>
      </c>
      <c r="C18" s="41"/>
      <c r="D18" s="37" t="s">
        <v>22</v>
      </c>
      <c r="E18" s="37" t="s">
        <v>23</v>
      </c>
      <c r="F18" s="40"/>
    </row>
    <row r="19" spans="1:6" ht="12.75" customHeight="1">
      <c r="A19" s="41" t="s">
        <v>9</v>
      </c>
      <c r="B19" s="41"/>
      <c r="C19" s="41"/>
      <c r="D19" s="41"/>
      <c r="E19" s="41"/>
      <c r="F19" s="40"/>
    </row>
    <row r="20" spans="1:6" ht="12.75">
      <c r="A20" s="36" t="s">
        <v>24</v>
      </c>
      <c r="B20" s="42" t="s">
        <v>25</v>
      </c>
      <c r="C20" s="42"/>
      <c r="D20" s="42"/>
      <c r="E20" s="37">
        <v>244367.7</v>
      </c>
      <c r="F20" s="40"/>
    </row>
    <row r="21" spans="1:6" ht="12.75" customHeight="1">
      <c r="A21" s="38"/>
      <c r="B21" s="43" t="s">
        <v>26</v>
      </c>
      <c r="C21" s="43"/>
      <c r="D21" s="39" t="s">
        <v>180</v>
      </c>
      <c r="E21" s="39">
        <v>3000</v>
      </c>
      <c r="F21" s="40"/>
    </row>
    <row r="22" spans="1:6" ht="12.75">
      <c r="A22" s="38"/>
      <c r="B22" s="43" t="s">
        <v>28</v>
      </c>
      <c r="C22" s="43"/>
      <c r="D22" s="39" t="s">
        <v>181</v>
      </c>
      <c r="E22" s="39">
        <v>72012.12</v>
      </c>
      <c r="F22" s="40"/>
    </row>
    <row r="23" spans="1:6" ht="12.75" customHeight="1">
      <c r="A23" s="38"/>
      <c r="B23" s="43" t="s">
        <v>30</v>
      </c>
      <c r="C23" s="43"/>
      <c r="D23" s="39" t="s">
        <v>31</v>
      </c>
      <c r="E23" s="39">
        <v>169355.58</v>
      </c>
      <c r="F23" s="40"/>
    </row>
    <row r="24" spans="1:6" ht="22.5">
      <c r="A24" s="36" t="s">
        <v>32</v>
      </c>
      <c r="B24" s="42" t="s">
        <v>25</v>
      </c>
      <c r="C24" s="42"/>
      <c r="D24" s="42"/>
      <c r="E24" s="37">
        <v>57033.34</v>
      </c>
      <c r="F24" s="40"/>
    </row>
    <row r="25" spans="1:6" ht="21.75" customHeight="1">
      <c r="A25" s="38"/>
      <c r="B25" s="43" t="s">
        <v>33</v>
      </c>
      <c r="C25" s="43"/>
      <c r="D25" s="39" t="s">
        <v>92</v>
      </c>
      <c r="E25" s="39">
        <v>49127.77</v>
      </c>
      <c r="F25" s="40"/>
    </row>
    <row r="26" spans="1:6" ht="12.75" customHeight="1">
      <c r="A26" s="38"/>
      <c r="B26" s="43" t="s">
        <v>37</v>
      </c>
      <c r="C26" s="43"/>
      <c r="D26" s="39" t="s">
        <v>152</v>
      </c>
      <c r="E26" s="39">
        <v>7905.57</v>
      </c>
      <c r="F26" s="40"/>
    </row>
    <row r="27" spans="1:6" ht="12.75">
      <c r="A27" s="36" t="s">
        <v>39</v>
      </c>
      <c r="B27" s="42" t="s">
        <v>25</v>
      </c>
      <c r="C27" s="42"/>
      <c r="D27" s="42"/>
      <c r="E27" s="37">
        <v>266012.62</v>
      </c>
      <c r="F27" s="40"/>
    </row>
    <row r="28" spans="1:6" ht="12.75" customHeight="1">
      <c r="A28" s="38"/>
      <c r="B28" s="43" t="s">
        <v>37</v>
      </c>
      <c r="C28" s="43"/>
      <c r="D28" s="39" t="s">
        <v>182</v>
      </c>
      <c r="E28" s="39">
        <v>266012.62</v>
      </c>
      <c r="F28" s="40"/>
    </row>
    <row r="29" spans="1:6" ht="22.5">
      <c r="A29" s="36" t="s">
        <v>41</v>
      </c>
      <c r="B29" s="42" t="s">
        <v>25</v>
      </c>
      <c r="C29" s="42"/>
      <c r="D29" s="42"/>
      <c r="E29" s="37">
        <v>43744.84</v>
      </c>
      <c r="F29" s="40"/>
    </row>
    <row r="30" spans="1:6" ht="12.75">
      <c r="A30" s="38"/>
      <c r="B30" s="43" t="s">
        <v>42</v>
      </c>
      <c r="C30" s="43"/>
      <c r="D30" s="39" t="s">
        <v>183</v>
      </c>
      <c r="E30" s="39">
        <v>43744.84</v>
      </c>
      <c r="F30" s="40"/>
    </row>
    <row r="31" spans="1:6" ht="22.5">
      <c r="A31" s="36" t="s">
        <v>44</v>
      </c>
      <c r="B31" s="42" t="s">
        <v>25</v>
      </c>
      <c r="C31" s="42"/>
      <c r="D31" s="42"/>
      <c r="E31" s="37">
        <v>15872.15</v>
      </c>
      <c r="F31" s="40"/>
    </row>
    <row r="32" spans="1:6" ht="12.75">
      <c r="A32" s="38"/>
      <c r="B32" s="43" t="s">
        <v>45</v>
      </c>
      <c r="C32" s="43"/>
      <c r="D32" s="39"/>
      <c r="E32" s="39">
        <v>15872.15</v>
      </c>
      <c r="F32" s="40"/>
    </row>
    <row r="33" spans="1:6" ht="12.75">
      <c r="A33" s="36" t="s">
        <v>46</v>
      </c>
      <c r="B33" s="42"/>
      <c r="C33" s="42"/>
      <c r="D33" s="42"/>
      <c r="E33" s="37">
        <v>85190.34</v>
      </c>
      <c r="F33" s="40"/>
    </row>
    <row r="34" spans="1:6" ht="12.75">
      <c r="A34" s="36" t="s">
        <v>96</v>
      </c>
      <c r="B34" s="42"/>
      <c r="C34" s="42"/>
      <c r="D34" s="42"/>
      <c r="E34" s="37">
        <v>9333.36</v>
      </c>
      <c r="F34" s="40"/>
    </row>
    <row r="35" spans="1:6" ht="12.75">
      <c r="A35" s="36" t="s">
        <v>47</v>
      </c>
      <c r="B35" s="42"/>
      <c r="C35" s="42"/>
      <c r="D35" s="42"/>
      <c r="E35" s="37">
        <v>20314.69</v>
      </c>
      <c r="F35" s="40"/>
    </row>
    <row r="36" spans="1:6" ht="12.75">
      <c r="A36" s="36" t="s">
        <v>48</v>
      </c>
      <c r="B36" s="42"/>
      <c r="C36" s="42"/>
      <c r="D36" s="42"/>
      <c r="E36" s="37">
        <v>119236.17</v>
      </c>
      <c r="F36" s="40"/>
    </row>
    <row r="37" spans="1:6" ht="12.75">
      <c r="A37" s="42" t="s">
        <v>49</v>
      </c>
      <c r="B37" s="42"/>
      <c r="C37" s="42"/>
      <c r="D37" s="42"/>
      <c r="E37" s="37">
        <v>861105.21</v>
      </c>
      <c r="F37" s="40"/>
    </row>
    <row r="38" spans="1:6" ht="12.75">
      <c r="A38" s="41" t="s">
        <v>10</v>
      </c>
      <c r="B38" s="41"/>
      <c r="C38" s="41"/>
      <c r="D38" s="41"/>
      <c r="E38" s="41"/>
      <c r="F38" s="40"/>
    </row>
    <row r="39" spans="1:6" ht="21" customHeight="1">
      <c r="A39" s="36" t="s">
        <v>32</v>
      </c>
      <c r="B39" s="42" t="s">
        <v>25</v>
      </c>
      <c r="C39" s="42"/>
      <c r="D39" s="42"/>
      <c r="E39" s="37">
        <v>27629</v>
      </c>
      <c r="F39" s="40"/>
    </row>
    <row r="40" spans="1:6" ht="24" customHeight="1">
      <c r="A40" s="38"/>
      <c r="B40" s="43" t="s">
        <v>184</v>
      </c>
      <c r="C40" s="43"/>
      <c r="D40" s="39" t="s">
        <v>36</v>
      </c>
      <c r="E40" s="39">
        <v>33100</v>
      </c>
      <c r="F40" s="40"/>
    </row>
    <row r="41" spans="1:6" ht="12.75" customHeight="1">
      <c r="A41" s="38"/>
      <c r="B41" s="43" t="s">
        <v>54</v>
      </c>
      <c r="C41" s="43"/>
      <c r="D41" s="39" t="s">
        <v>185</v>
      </c>
      <c r="E41" s="39">
        <v>-4005</v>
      </c>
      <c r="F41" s="40"/>
    </row>
    <row r="42" spans="1:6" ht="12.75">
      <c r="A42" s="38"/>
      <c r="B42" s="43" t="s">
        <v>186</v>
      </c>
      <c r="C42" s="43"/>
      <c r="D42" s="39" t="s">
        <v>187</v>
      </c>
      <c r="E42" s="39">
        <v>-1466</v>
      </c>
      <c r="F42" s="40"/>
    </row>
    <row r="43" spans="1:6" ht="12.75" customHeight="1">
      <c r="A43" s="36" t="s">
        <v>39</v>
      </c>
      <c r="B43" s="42" t="s">
        <v>25</v>
      </c>
      <c r="C43" s="42"/>
      <c r="D43" s="42"/>
      <c r="E43" s="37">
        <v>5324.09</v>
      </c>
      <c r="F43" s="40"/>
    </row>
    <row r="44" spans="1:6" ht="12.75" customHeight="1">
      <c r="A44" s="38"/>
      <c r="B44" s="43" t="s">
        <v>52</v>
      </c>
      <c r="C44" s="43"/>
      <c r="D44" s="39" t="s">
        <v>53</v>
      </c>
      <c r="E44" s="39">
        <v>5324.09</v>
      </c>
      <c r="F44" s="40"/>
    </row>
    <row r="45" spans="1:6" ht="21.75" customHeight="1">
      <c r="A45" s="36" t="s">
        <v>41</v>
      </c>
      <c r="B45" s="42" t="s">
        <v>25</v>
      </c>
      <c r="C45" s="42"/>
      <c r="D45" s="42"/>
      <c r="E45" s="37">
        <v>-187701</v>
      </c>
      <c r="F45" s="40"/>
    </row>
    <row r="46" spans="1:6" ht="12.75">
      <c r="A46" s="38"/>
      <c r="B46" s="43" t="s">
        <v>77</v>
      </c>
      <c r="C46" s="43"/>
      <c r="D46" s="39" t="s">
        <v>188</v>
      </c>
      <c r="E46" s="39">
        <v>-217790</v>
      </c>
      <c r="F46" s="40"/>
    </row>
    <row r="47" spans="1:6" ht="12.75">
      <c r="A47" s="38"/>
      <c r="B47" s="43" t="s">
        <v>54</v>
      </c>
      <c r="C47" s="43"/>
      <c r="D47" s="39" t="s">
        <v>76</v>
      </c>
      <c r="E47" s="39">
        <v>6442</v>
      </c>
      <c r="F47" s="40"/>
    </row>
    <row r="48" spans="1:6" ht="18" customHeight="1">
      <c r="A48" s="38"/>
      <c r="B48" s="43" t="s">
        <v>54</v>
      </c>
      <c r="C48" s="43"/>
      <c r="D48" s="39" t="s">
        <v>158</v>
      </c>
      <c r="E48" s="39">
        <v>7717</v>
      </c>
      <c r="F48" s="40"/>
    </row>
    <row r="49" spans="1:6" ht="12.75" customHeight="1">
      <c r="A49" s="38"/>
      <c r="B49" s="43" t="s">
        <v>54</v>
      </c>
      <c r="C49" s="43"/>
      <c r="D49" s="39" t="s">
        <v>189</v>
      </c>
      <c r="E49" s="39">
        <v>15930</v>
      </c>
      <c r="F49" s="40"/>
    </row>
    <row r="50" spans="1:6" ht="22.5" customHeight="1">
      <c r="A50" s="36" t="s">
        <v>47</v>
      </c>
      <c r="B50" s="42"/>
      <c r="C50" s="42"/>
      <c r="D50" s="42"/>
      <c r="E50" s="37">
        <v>21325.5</v>
      </c>
      <c r="F50" s="40"/>
    </row>
    <row r="51" spans="1:6" ht="22.5" customHeight="1">
      <c r="A51" s="36" t="s">
        <v>48</v>
      </c>
      <c r="B51" s="42"/>
      <c r="C51" s="42"/>
      <c r="D51" s="42"/>
      <c r="E51" s="37">
        <v>99100.52</v>
      </c>
      <c r="F51" s="40"/>
    </row>
    <row r="52" spans="1:6" ht="12.75" customHeight="1">
      <c r="A52" s="42" t="s">
        <v>49</v>
      </c>
      <c r="B52" s="42"/>
      <c r="C52" s="42"/>
      <c r="D52" s="42"/>
      <c r="E52" s="37">
        <v>-34321.89</v>
      </c>
      <c r="F52" s="40"/>
    </row>
    <row r="53" spans="1:6" ht="12.75">
      <c r="A53" s="40"/>
      <c r="B53" s="40"/>
      <c r="C53" s="40"/>
      <c r="D53" s="40"/>
      <c r="E53" s="40"/>
      <c r="F53" s="40"/>
    </row>
    <row r="54" spans="1:6" ht="12.75">
      <c r="A54" s="44" t="s">
        <v>60</v>
      </c>
      <c r="B54" s="44"/>
      <c r="C54" s="44"/>
      <c r="D54" s="44"/>
      <c r="E54" s="44"/>
      <c r="F54" s="40"/>
    </row>
    <row r="55" spans="1:6" ht="12.75">
      <c r="A55" s="44" t="s">
        <v>61</v>
      </c>
      <c r="B55" s="44"/>
      <c r="C55" s="44"/>
      <c r="D55" s="44"/>
      <c r="E55" s="44"/>
      <c r="F55" s="40"/>
    </row>
    <row r="56" spans="1:6" ht="12.75">
      <c r="A56" s="44" t="s">
        <v>62</v>
      </c>
      <c r="B56" s="44"/>
      <c r="C56" s="44"/>
      <c r="D56" s="44"/>
      <c r="E56" s="44"/>
      <c r="F56" s="40"/>
    </row>
  </sheetData>
  <sheetProtection/>
  <mergeCells count="48">
    <mergeCell ref="B50:D50"/>
    <mergeCell ref="B51:D51"/>
    <mergeCell ref="A52:D52"/>
    <mergeCell ref="A54:E54"/>
    <mergeCell ref="A55:E55"/>
    <mergeCell ref="A56:E56"/>
    <mergeCell ref="B44:C44"/>
    <mergeCell ref="B45:D45"/>
    <mergeCell ref="B46:C46"/>
    <mergeCell ref="B47:C47"/>
    <mergeCell ref="B48:C48"/>
    <mergeCell ref="B49:C49"/>
    <mergeCell ref="A38:E38"/>
    <mergeCell ref="B39:D39"/>
    <mergeCell ref="B40:C40"/>
    <mergeCell ref="B41:C41"/>
    <mergeCell ref="B42:C42"/>
    <mergeCell ref="B43:D43"/>
    <mergeCell ref="B32:C32"/>
    <mergeCell ref="B33:D33"/>
    <mergeCell ref="B34:D34"/>
    <mergeCell ref="B35:D35"/>
    <mergeCell ref="B36:D36"/>
    <mergeCell ref="A37:D37"/>
    <mergeCell ref="B26:C26"/>
    <mergeCell ref="B27:D27"/>
    <mergeCell ref="B28:C28"/>
    <mergeCell ref="B29:D29"/>
    <mergeCell ref="B30:C30"/>
    <mergeCell ref="B31:D31"/>
    <mergeCell ref="B20:D20"/>
    <mergeCell ref="B21:C21"/>
    <mergeCell ref="B22:C22"/>
    <mergeCell ref="B23:C23"/>
    <mergeCell ref="B24:D24"/>
    <mergeCell ref="B25:C25"/>
    <mergeCell ref="A5:B5"/>
    <mergeCell ref="C5:F5"/>
    <mergeCell ref="C6:F6"/>
    <mergeCell ref="C7:F7"/>
    <mergeCell ref="B18:C18"/>
    <mergeCell ref="A19:E19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14.625" style="0" customWidth="1"/>
    <col min="4" max="4" width="13.75390625" style="0" customWidth="1"/>
    <col min="5" max="5" width="11.25390625" style="0" customWidth="1"/>
    <col min="6" max="6" width="12.25390625" style="0" customWidth="1"/>
  </cols>
  <sheetData>
    <row r="1" spans="1:6" ht="12.75">
      <c r="A1" s="101" t="s">
        <v>0</v>
      </c>
      <c r="B1" s="102"/>
      <c r="C1" s="102"/>
      <c r="D1" s="102"/>
      <c r="E1" s="102"/>
      <c r="F1" s="102"/>
    </row>
    <row r="2" spans="1:6" ht="12.75">
      <c r="A2" s="102" t="s">
        <v>1</v>
      </c>
      <c r="B2" s="102"/>
      <c r="C2" s="102"/>
      <c r="D2" s="102"/>
      <c r="E2" s="102"/>
      <c r="F2" s="102"/>
    </row>
    <row r="3" spans="1:6" ht="12.75">
      <c r="A3" s="103" t="s">
        <v>2</v>
      </c>
      <c r="B3" s="103"/>
      <c r="C3" s="103" t="s">
        <v>190</v>
      </c>
      <c r="D3" s="103"/>
      <c r="E3" s="103"/>
      <c r="F3" s="103"/>
    </row>
    <row r="4" spans="1:6" ht="12.75">
      <c r="A4" s="103" t="s">
        <v>191</v>
      </c>
      <c r="B4" s="103"/>
      <c r="C4" s="103" t="s">
        <v>192</v>
      </c>
      <c r="D4" s="103"/>
      <c r="E4" s="103"/>
      <c r="F4" s="103"/>
    </row>
    <row r="5" spans="1:6" ht="12.75">
      <c r="A5" s="103" t="s">
        <v>6</v>
      </c>
      <c r="B5" s="103"/>
      <c r="C5" s="103" t="s">
        <v>193</v>
      </c>
      <c r="D5" s="103"/>
      <c r="E5" s="103"/>
      <c r="F5" s="103"/>
    </row>
    <row r="6" spans="1:6" ht="12.75">
      <c r="A6" s="104"/>
      <c r="B6" s="105"/>
      <c r="C6" s="103" t="s">
        <v>194</v>
      </c>
      <c r="D6" s="103"/>
      <c r="E6" s="103"/>
      <c r="F6" s="103"/>
    </row>
    <row r="7" spans="1:6" ht="12.75">
      <c r="A7" s="104"/>
      <c r="B7" s="105"/>
      <c r="C7" s="103" t="s">
        <v>195</v>
      </c>
      <c r="D7" s="103"/>
      <c r="E7" s="103"/>
      <c r="F7" s="103"/>
    </row>
    <row r="8" spans="1:6" ht="12.75">
      <c r="A8" s="104"/>
      <c r="B8" s="105"/>
      <c r="C8" s="105"/>
      <c r="D8" s="105"/>
      <c r="E8" s="105"/>
      <c r="F8" s="105"/>
    </row>
    <row r="9" spans="1:6" ht="45">
      <c r="A9" s="106"/>
      <c r="B9" s="107" t="s">
        <v>9</v>
      </c>
      <c r="C9" s="107" t="s">
        <v>10</v>
      </c>
      <c r="D9" s="107" t="s">
        <v>11</v>
      </c>
      <c r="E9" s="51" t="s">
        <v>12</v>
      </c>
      <c r="F9" s="65" t="s">
        <v>13</v>
      </c>
    </row>
    <row r="10" spans="1:6" ht="22.5">
      <c r="A10" s="106" t="s">
        <v>14</v>
      </c>
      <c r="B10" s="107">
        <v>-156675.57</v>
      </c>
      <c r="C10" s="107">
        <v>-310180.54</v>
      </c>
      <c r="D10" s="107">
        <v>258568.03</v>
      </c>
      <c r="E10" s="107"/>
      <c r="F10" s="107">
        <f aca="true" t="shared" si="0" ref="F10:F15">SUM(B10:E10)</f>
        <v>-208288.08</v>
      </c>
    </row>
    <row r="11" spans="1:6" ht="12.75">
      <c r="A11" s="108" t="s">
        <v>15</v>
      </c>
      <c r="B11" s="109">
        <v>276508.8</v>
      </c>
      <c r="C11" s="109">
        <v>269497.31</v>
      </c>
      <c r="D11" s="109">
        <v>62156.73</v>
      </c>
      <c r="E11" s="109">
        <v>20501.6</v>
      </c>
      <c r="F11" s="109">
        <f t="shared" si="0"/>
        <v>628664.44</v>
      </c>
    </row>
    <row r="12" spans="1:6" ht="22.5">
      <c r="A12" s="108" t="s">
        <v>16</v>
      </c>
      <c r="B12" s="109">
        <v>276364.08</v>
      </c>
      <c r="C12" s="109">
        <v>269355.9</v>
      </c>
      <c r="D12" s="109">
        <v>61818.1</v>
      </c>
      <c r="E12" s="109"/>
      <c r="F12" s="109">
        <f t="shared" si="0"/>
        <v>607538.08</v>
      </c>
    </row>
    <row r="13" spans="1:6" ht="12.75">
      <c r="A13" s="106" t="s">
        <v>17</v>
      </c>
      <c r="B13" s="107">
        <v>263749.39</v>
      </c>
      <c r="C13" s="107">
        <v>257460.53</v>
      </c>
      <c r="D13" s="107">
        <v>68569.61</v>
      </c>
      <c r="E13" s="107">
        <v>20501.6</v>
      </c>
      <c r="F13" s="107">
        <f t="shared" si="0"/>
        <v>610281.13</v>
      </c>
    </row>
    <row r="14" spans="1:6" ht="12.75">
      <c r="A14" s="108" t="s">
        <v>18</v>
      </c>
      <c r="B14" s="109">
        <v>509001.14</v>
      </c>
      <c r="C14" s="109">
        <v>178202.93</v>
      </c>
      <c r="D14" s="109"/>
      <c r="E14" s="109"/>
      <c r="F14" s="109">
        <f t="shared" si="0"/>
        <v>687204.0700000001</v>
      </c>
    </row>
    <row r="15" spans="1:6" ht="22.5">
      <c r="A15" s="106" t="s">
        <v>19</v>
      </c>
      <c r="B15" s="107">
        <f>-401927.32+200000</f>
        <v>-201927.32</v>
      </c>
      <c r="C15" s="107">
        <f>-230922.94+127137.64</f>
        <v>-103785.3</v>
      </c>
      <c r="D15" s="107">
        <v>0</v>
      </c>
      <c r="E15" s="107">
        <f>E13</f>
        <v>20501.6</v>
      </c>
      <c r="F15" s="107">
        <f t="shared" si="0"/>
        <v>-285211.02</v>
      </c>
    </row>
    <row r="16" spans="1:6" ht="12.75">
      <c r="A16" s="110"/>
      <c r="B16" s="110"/>
      <c r="C16" s="110"/>
      <c r="D16" s="110"/>
      <c r="E16" s="110"/>
      <c r="F16" s="110"/>
    </row>
    <row r="17" spans="1:6" ht="12.75">
      <c r="A17" s="110"/>
      <c r="B17" s="110"/>
      <c r="C17" s="110"/>
      <c r="D17" s="110"/>
      <c r="E17" s="110"/>
      <c r="F17" s="110"/>
    </row>
    <row r="18" spans="1:6" ht="33.75">
      <c r="A18" s="107" t="s">
        <v>20</v>
      </c>
      <c r="B18" s="111" t="s">
        <v>21</v>
      </c>
      <c r="C18" s="111"/>
      <c r="D18" s="107" t="s">
        <v>22</v>
      </c>
      <c r="E18" s="107" t="s">
        <v>23</v>
      </c>
      <c r="F18" s="110"/>
    </row>
    <row r="19" spans="1:6" ht="12.75">
      <c r="A19" s="111" t="s">
        <v>9</v>
      </c>
      <c r="B19" s="111"/>
      <c r="C19" s="111"/>
      <c r="D19" s="111"/>
      <c r="E19" s="111"/>
      <c r="F19" s="110"/>
    </row>
    <row r="20" spans="1:6" ht="12.75">
      <c r="A20" s="106" t="s">
        <v>24</v>
      </c>
      <c r="B20" s="112" t="s">
        <v>25</v>
      </c>
      <c r="C20" s="112"/>
      <c r="D20" s="112"/>
      <c r="E20" s="107">
        <v>86791.35</v>
      </c>
      <c r="F20" s="110"/>
    </row>
    <row r="21" spans="1:6" ht="17.25" customHeight="1">
      <c r="A21" s="108"/>
      <c r="B21" s="113" t="s">
        <v>26</v>
      </c>
      <c r="C21" s="113"/>
      <c r="D21" s="109" t="s">
        <v>27</v>
      </c>
      <c r="E21" s="109">
        <v>4500</v>
      </c>
      <c r="F21" s="110"/>
    </row>
    <row r="22" spans="1:6" ht="19.5" customHeight="1">
      <c r="A22" s="108"/>
      <c r="B22" s="113" t="s">
        <v>90</v>
      </c>
      <c r="C22" s="113"/>
      <c r="D22" s="109" t="s">
        <v>196</v>
      </c>
      <c r="E22" s="109">
        <v>-16298.33</v>
      </c>
      <c r="F22" s="110"/>
    </row>
    <row r="23" spans="1:6" ht="19.5" customHeight="1">
      <c r="A23" s="108"/>
      <c r="B23" s="113" t="s">
        <v>30</v>
      </c>
      <c r="C23" s="113"/>
      <c r="D23" s="109" t="s">
        <v>31</v>
      </c>
      <c r="E23" s="109">
        <v>98589.68</v>
      </c>
      <c r="F23" s="110"/>
    </row>
    <row r="24" spans="1:6" ht="22.5">
      <c r="A24" s="106" t="s">
        <v>32</v>
      </c>
      <c r="B24" s="112" t="s">
        <v>25</v>
      </c>
      <c r="C24" s="112"/>
      <c r="D24" s="112"/>
      <c r="E24" s="107">
        <v>36717.51</v>
      </c>
      <c r="F24" s="110"/>
    </row>
    <row r="25" spans="1:6" ht="12.75">
      <c r="A25" s="108"/>
      <c r="B25" s="113" t="s">
        <v>33</v>
      </c>
      <c r="C25" s="113"/>
      <c r="D25" s="109" t="s">
        <v>71</v>
      </c>
      <c r="E25" s="109">
        <v>27197.02</v>
      </c>
      <c r="F25" s="110"/>
    </row>
    <row r="26" spans="1:6" ht="33.75">
      <c r="A26" s="108"/>
      <c r="B26" s="113" t="s">
        <v>37</v>
      </c>
      <c r="C26" s="113"/>
      <c r="D26" s="109" t="s">
        <v>197</v>
      </c>
      <c r="E26" s="109">
        <v>9520.49</v>
      </c>
      <c r="F26" s="110"/>
    </row>
    <row r="27" spans="1:6" ht="12.75">
      <c r="A27" s="106" t="s">
        <v>39</v>
      </c>
      <c r="B27" s="112" t="s">
        <v>25</v>
      </c>
      <c r="C27" s="112"/>
      <c r="D27" s="112"/>
      <c r="E27" s="107">
        <v>193808.81</v>
      </c>
      <c r="F27" s="110"/>
    </row>
    <row r="28" spans="1:6" ht="22.5">
      <c r="A28" s="108"/>
      <c r="B28" s="113" t="s">
        <v>37</v>
      </c>
      <c r="C28" s="113"/>
      <c r="D28" s="109" t="s">
        <v>198</v>
      </c>
      <c r="E28" s="109">
        <v>193808.81</v>
      </c>
      <c r="F28" s="110"/>
    </row>
    <row r="29" spans="1:6" ht="22.5">
      <c r="A29" s="106" t="s">
        <v>41</v>
      </c>
      <c r="B29" s="112" t="s">
        <v>25</v>
      </c>
      <c r="C29" s="112"/>
      <c r="D29" s="112"/>
      <c r="E29" s="107">
        <v>22188.72</v>
      </c>
      <c r="F29" s="110"/>
    </row>
    <row r="30" spans="1:6" ht="12.75">
      <c r="A30" s="108"/>
      <c r="B30" s="113" t="s">
        <v>42</v>
      </c>
      <c r="C30" s="113"/>
      <c r="D30" s="109" t="s">
        <v>199</v>
      </c>
      <c r="E30" s="109">
        <v>22188.72</v>
      </c>
      <c r="F30" s="110"/>
    </row>
    <row r="31" spans="1:6" ht="22.5">
      <c r="A31" s="106" t="s">
        <v>44</v>
      </c>
      <c r="B31" s="112" t="s">
        <v>25</v>
      </c>
      <c r="C31" s="112"/>
      <c r="D31" s="112"/>
      <c r="E31" s="107">
        <v>49263.3</v>
      </c>
      <c r="F31" s="110"/>
    </row>
    <row r="32" spans="1:6" ht="12.75">
      <c r="A32" s="108"/>
      <c r="B32" s="113" t="s">
        <v>45</v>
      </c>
      <c r="C32" s="113"/>
      <c r="D32" s="109"/>
      <c r="E32" s="109">
        <v>7304.3</v>
      </c>
      <c r="F32" s="110"/>
    </row>
    <row r="33" spans="1:6" ht="12.75">
      <c r="A33" s="108"/>
      <c r="B33" s="113" t="s">
        <v>95</v>
      </c>
      <c r="C33" s="113"/>
      <c r="D33" s="109" t="s">
        <v>53</v>
      </c>
      <c r="E33" s="109">
        <v>41959</v>
      </c>
      <c r="F33" s="110"/>
    </row>
    <row r="34" spans="1:6" ht="12.75">
      <c r="A34" s="106" t="s">
        <v>46</v>
      </c>
      <c r="B34" s="112"/>
      <c r="C34" s="112"/>
      <c r="D34" s="112"/>
      <c r="E34" s="107">
        <v>41850.24</v>
      </c>
      <c r="F34" s="110"/>
    </row>
    <row r="35" spans="1:6" ht="12.75">
      <c r="A35" s="106" t="s">
        <v>96</v>
      </c>
      <c r="B35" s="112"/>
      <c r="C35" s="112"/>
      <c r="D35" s="112"/>
      <c r="E35" s="107">
        <v>2333.34</v>
      </c>
      <c r="F35" s="110"/>
    </row>
    <row r="36" spans="1:6" ht="12.75">
      <c r="A36" s="106" t="s">
        <v>47</v>
      </c>
      <c r="B36" s="112"/>
      <c r="C36" s="112"/>
      <c r="D36" s="112"/>
      <c r="E36" s="107">
        <v>11071.9</v>
      </c>
      <c r="F36" s="110"/>
    </row>
    <row r="37" spans="1:6" ht="12.75">
      <c r="A37" s="106" t="s">
        <v>48</v>
      </c>
      <c r="B37" s="112"/>
      <c r="C37" s="112"/>
      <c r="D37" s="112"/>
      <c r="E37" s="107">
        <v>64975.97</v>
      </c>
      <c r="F37" s="110"/>
    </row>
    <row r="38" spans="1:6" ht="12.75">
      <c r="A38" s="112" t="s">
        <v>49</v>
      </c>
      <c r="B38" s="112"/>
      <c r="C38" s="112"/>
      <c r="D38" s="112"/>
      <c r="E38" s="107">
        <v>509001.14</v>
      </c>
      <c r="F38" s="110"/>
    </row>
    <row r="39" spans="1:6" ht="12.75">
      <c r="A39" s="111" t="s">
        <v>10</v>
      </c>
      <c r="B39" s="111"/>
      <c r="C39" s="111"/>
      <c r="D39" s="111"/>
      <c r="E39" s="111"/>
      <c r="F39" s="110"/>
    </row>
    <row r="40" spans="1:6" ht="22.5">
      <c r="A40" s="106" t="s">
        <v>32</v>
      </c>
      <c r="B40" s="112" t="s">
        <v>25</v>
      </c>
      <c r="C40" s="112"/>
      <c r="D40" s="112"/>
      <c r="E40" s="107">
        <v>1853</v>
      </c>
      <c r="F40" s="110"/>
    </row>
    <row r="41" spans="1:6" ht="12.75">
      <c r="A41" s="108"/>
      <c r="B41" s="113" t="s">
        <v>50</v>
      </c>
      <c r="C41" s="113"/>
      <c r="D41" s="109" t="s">
        <v>200</v>
      </c>
      <c r="E41" s="109">
        <v>1853</v>
      </c>
      <c r="F41" s="110"/>
    </row>
    <row r="42" spans="1:6" ht="12.75">
      <c r="A42" s="106" t="s">
        <v>39</v>
      </c>
      <c r="B42" s="112" t="s">
        <v>25</v>
      </c>
      <c r="C42" s="112"/>
      <c r="D42" s="112"/>
      <c r="E42" s="107">
        <v>5152.59</v>
      </c>
      <c r="F42" s="110"/>
    </row>
    <row r="43" spans="1:6" ht="22.5">
      <c r="A43" s="108"/>
      <c r="B43" s="113" t="s">
        <v>52</v>
      </c>
      <c r="C43" s="113"/>
      <c r="D43" s="109" t="s">
        <v>201</v>
      </c>
      <c r="E43" s="109">
        <v>5152.59</v>
      </c>
      <c r="F43" s="110"/>
    </row>
    <row r="44" spans="1:6" ht="22.5">
      <c r="A44" s="106" t="s">
        <v>41</v>
      </c>
      <c r="B44" s="112" t="s">
        <v>25</v>
      </c>
      <c r="C44" s="112"/>
      <c r="D44" s="112"/>
      <c r="E44" s="107">
        <v>104521</v>
      </c>
      <c r="F44" s="110"/>
    </row>
    <row r="45" spans="1:6" ht="12.75">
      <c r="A45" s="108"/>
      <c r="B45" s="113" t="s">
        <v>138</v>
      </c>
      <c r="C45" s="113"/>
      <c r="D45" s="109" t="s">
        <v>137</v>
      </c>
      <c r="E45" s="109">
        <v>9976</v>
      </c>
      <c r="F45" s="110"/>
    </row>
    <row r="46" spans="1:6" ht="12.75">
      <c r="A46" s="108"/>
      <c r="B46" s="113" t="s">
        <v>55</v>
      </c>
      <c r="C46" s="113"/>
      <c r="D46" s="109" t="s">
        <v>202</v>
      </c>
      <c r="E46" s="109">
        <v>46397</v>
      </c>
      <c r="F46" s="110"/>
    </row>
    <row r="47" spans="1:6" ht="12.75">
      <c r="A47" s="108"/>
      <c r="B47" s="113" t="s">
        <v>54</v>
      </c>
      <c r="C47" s="113"/>
      <c r="D47" s="109" t="s">
        <v>203</v>
      </c>
      <c r="E47" s="109">
        <v>10649</v>
      </c>
      <c r="F47" s="110"/>
    </row>
    <row r="48" spans="1:6" ht="12.75">
      <c r="A48" s="108"/>
      <c r="B48" s="113" t="s">
        <v>204</v>
      </c>
      <c r="C48" s="113"/>
      <c r="D48" s="109" t="s">
        <v>205</v>
      </c>
      <c r="E48" s="109">
        <v>37499</v>
      </c>
      <c r="F48" s="110"/>
    </row>
    <row r="49" spans="1:6" ht="12.75">
      <c r="A49" s="106" t="s">
        <v>47</v>
      </c>
      <c r="B49" s="112"/>
      <c r="C49" s="112"/>
      <c r="D49" s="112"/>
      <c r="E49" s="107">
        <v>11847.55</v>
      </c>
      <c r="F49" s="110"/>
    </row>
    <row r="50" spans="1:6" ht="12.75">
      <c r="A50" s="106" t="s">
        <v>48</v>
      </c>
      <c r="B50" s="112"/>
      <c r="C50" s="112"/>
      <c r="D50" s="112"/>
      <c r="E50" s="107">
        <v>54828.79</v>
      </c>
      <c r="F50" s="110"/>
    </row>
    <row r="51" spans="1:6" ht="12.75">
      <c r="A51" s="112" t="s">
        <v>49</v>
      </c>
      <c r="B51" s="112"/>
      <c r="C51" s="112"/>
      <c r="D51" s="112"/>
      <c r="E51" s="107">
        <v>178202.93</v>
      </c>
      <c r="F51" s="110"/>
    </row>
    <row r="52" spans="1:6" ht="12.75">
      <c r="A52" s="110"/>
      <c r="B52" s="110"/>
      <c r="C52" s="110"/>
      <c r="D52" s="110"/>
      <c r="E52" s="110"/>
      <c r="F52" s="110"/>
    </row>
    <row r="53" spans="1:6" ht="12.75">
      <c r="A53" s="114" t="s">
        <v>60</v>
      </c>
      <c r="B53" s="114"/>
      <c r="C53" s="114"/>
      <c r="D53" s="114"/>
      <c r="E53" s="114"/>
      <c r="F53" s="110"/>
    </row>
    <row r="54" spans="1:6" ht="12.75">
      <c r="A54" s="114" t="s">
        <v>61</v>
      </c>
      <c r="B54" s="114"/>
      <c r="C54" s="114"/>
      <c r="D54" s="114"/>
      <c r="E54" s="114"/>
      <c r="F54" s="110"/>
    </row>
    <row r="55" spans="1:6" ht="12.75">
      <c r="A55" s="114" t="s">
        <v>62</v>
      </c>
      <c r="B55" s="114"/>
      <c r="C55" s="114"/>
      <c r="D55" s="114"/>
      <c r="E55" s="114"/>
      <c r="F55" s="110"/>
    </row>
  </sheetData>
  <sheetProtection/>
  <mergeCells count="47">
    <mergeCell ref="B50:D50"/>
    <mergeCell ref="A51:D51"/>
    <mergeCell ref="A53:E53"/>
    <mergeCell ref="A54:E54"/>
    <mergeCell ref="A55:E55"/>
    <mergeCell ref="B44:D44"/>
    <mergeCell ref="B45:C45"/>
    <mergeCell ref="B46:C46"/>
    <mergeCell ref="B47:C47"/>
    <mergeCell ref="B48:C48"/>
    <mergeCell ref="B49:D49"/>
    <mergeCell ref="A38:D38"/>
    <mergeCell ref="A39:E39"/>
    <mergeCell ref="B40:D40"/>
    <mergeCell ref="B41:C41"/>
    <mergeCell ref="B42:D42"/>
    <mergeCell ref="B43:C43"/>
    <mergeCell ref="B32:C32"/>
    <mergeCell ref="B33:C33"/>
    <mergeCell ref="B34:D34"/>
    <mergeCell ref="B35:D35"/>
    <mergeCell ref="B36:D36"/>
    <mergeCell ref="B37:D37"/>
    <mergeCell ref="B26:C26"/>
    <mergeCell ref="B27:D27"/>
    <mergeCell ref="B28:C28"/>
    <mergeCell ref="B29:D29"/>
    <mergeCell ref="B30:C30"/>
    <mergeCell ref="B31:D31"/>
    <mergeCell ref="B20:D20"/>
    <mergeCell ref="B21:C21"/>
    <mergeCell ref="B22:C22"/>
    <mergeCell ref="B23:C23"/>
    <mergeCell ref="B24:D24"/>
    <mergeCell ref="B25:C25"/>
    <mergeCell ref="A5:B5"/>
    <mergeCell ref="C5:F5"/>
    <mergeCell ref="C6:F6"/>
    <mergeCell ref="C7:F7"/>
    <mergeCell ref="B18:C18"/>
    <mergeCell ref="A19:E19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ООО "Жилкомплекс"</cp:lastModifiedBy>
  <dcterms:created xsi:type="dcterms:W3CDTF">2015-02-19T08:31:13Z</dcterms:created>
  <dcterms:modified xsi:type="dcterms:W3CDTF">2015-03-02T09:18:02Z</dcterms:modified>
  <cp:category/>
  <cp:version/>
  <cp:contentType/>
  <cp:contentStatus/>
</cp:coreProperties>
</file>