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00" windowWidth="18540" windowHeight="7410" firstSheet="47" activeTab="51"/>
  </bookViews>
  <sheets>
    <sheet name="пер. Баумана, 5" sheetId="1" r:id="rId1"/>
    <sheet name="Д. Бедного, 6" sheetId="2" r:id="rId2"/>
    <sheet name="Мечникова, 14" sheetId="3" r:id="rId3"/>
    <sheet name="ул. Наумава, 14" sheetId="4" r:id="rId4"/>
    <sheet name="ул. Станиславского, 17" sheetId="5" r:id="rId5"/>
    <sheet name="пер. Тургенева, 5.2" sheetId="6" r:id="rId6"/>
    <sheet name="ул. Тургенева, 7" sheetId="7" r:id="rId7"/>
    <sheet name="ул. Энтузиастов, 5" sheetId="8" r:id="rId8"/>
    <sheet name="ул. Энтузиастов, 7" sheetId="9" r:id="rId9"/>
    <sheet name="ул. Энтузиастов, 10" sheetId="10" r:id="rId10"/>
    <sheet name="ул. Энтузиастов, 15" sheetId="11" r:id="rId11"/>
    <sheet name="ул. Энтузиастов, 20" sheetId="12" r:id="rId12"/>
    <sheet name="ул. Энтузиастов, 30" sheetId="13" r:id="rId13"/>
    <sheet name="пер. Баумана, 2" sheetId="14" r:id="rId14"/>
    <sheet name="пер. Баумана, 15" sheetId="15" r:id="rId15"/>
    <sheet name="Д. Бедного, 13" sheetId="16" r:id="rId16"/>
    <sheet name="ул. Наумава, 5" sheetId="17" r:id="rId17"/>
    <sheet name="ул. Пастера, 2" sheetId="18" r:id="rId18"/>
    <sheet name="ул. Станиславского, 19" sheetId="19" r:id="rId19"/>
    <sheet name="пер. Тургенева, 8" sheetId="20" r:id="rId20"/>
    <sheet name="ул. Тургенева, 9" sheetId="21" r:id="rId21"/>
    <sheet name="ул. Энтузиавтов, 5А" sheetId="22" r:id="rId22"/>
    <sheet name="ул. Энтузиастов, 8" sheetId="23" r:id="rId23"/>
    <sheet name="ул. Энтузиастов, 11" sheetId="24" r:id="rId24"/>
    <sheet name="ул. Энтузиастов, 16" sheetId="25" r:id="rId25"/>
    <sheet name="ул. Энтузиастов, 20а" sheetId="26" r:id="rId26"/>
    <sheet name="пер. Баумана, 3" sheetId="27" r:id="rId27"/>
    <sheet name="ул. Баумана, 17" sheetId="28" r:id="rId28"/>
    <sheet name="ул. Д. Бедного, 28" sheetId="29" r:id="rId29"/>
    <sheet name="ул. Наумава, 11" sheetId="30" r:id="rId30"/>
    <sheet name="пер. Тургенева, 7" sheetId="31" r:id="rId31"/>
    <sheet name="ул. Станиславского, 20" sheetId="32" r:id="rId32"/>
    <sheet name="пер. Тургенева, 5.3" sheetId="33" r:id="rId33"/>
    <sheet name="ул. Тургенева, 13" sheetId="34" r:id="rId34"/>
    <sheet name="ул. Энтузиастов, 6" sheetId="35" r:id="rId35"/>
    <sheet name="ул. Энтузиастов, 8а" sheetId="36" r:id="rId36"/>
    <sheet name="Энтузиастов, 13" sheetId="37" r:id="rId37"/>
    <sheet name="ул. Энтузиастов, 17" sheetId="38" r:id="rId38"/>
    <sheet name="ул. Энтузиастов, 26" sheetId="39" r:id="rId39"/>
    <sheet name="пер. Баумана, 4" sheetId="40" r:id="rId40"/>
    <sheet name="пер. Баумана, 1" sheetId="41" r:id="rId41"/>
    <sheet name="ул. Мечникова, 1А" sheetId="42" r:id="rId42"/>
    <sheet name="ул. Наумава, 12" sheetId="43" r:id="rId43"/>
    <sheet name="ул. Станиславского, 2" sheetId="44" r:id="rId44"/>
    <sheet name="ул. Станиславского, 23" sheetId="45" r:id="rId45"/>
    <sheet name="пер. Тургенева, 14" sheetId="46" r:id="rId46"/>
    <sheet name="ул. Энтузиастов, 4" sheetId="47" r:id="rId47"/>
    <sheet name="ул. Энтузиастов, 6А" sheetId="48" r:id="rId48"/>
    <sheet name="ул. Энтузиастов, 9" sheetId="49" r:id="rId49"/>
    <sheet name="ул. Тургенева, 14" sheetId="50" r:id="rId50"/>
    <sheet name="ул. Энтузиастов, 18" sheetId="51" r:id="rId51"/>
    <sheet name="ул. Энтузиастов, 28" sheetId="52" r:id="rId52"/>
  </sheets>
  <definedNames/>
  <calcPr fullCalcOnLoad="1"/>
</workbook>
</file>

<file path=xl/sharedStrings.xml><?xml version="1.0" encoding="utf-8"?>
<sst xmlns="http://schemas.openxmlformats.org/spreadsheetml/2006/main" count="2769" uniqueCount="349">
  <si>
    <t>Отчет</t>
  </si>
  <si>
    <t>по затратам на содержание и ремонт общего имущества жилого дома</t>
  </si>
  <si>
    <t>Предприятие:  УК Мой дом</t>
  </si>
  <si>
    <t xml:space="preserve">Период:  Январь 2014  -  Декабрь 2014 </t>
  </si>
  <si>
    <t>Содержание и ремонт жилого фонда</t>
  </si>
  <si>
    <t>Текущий ремонт</t>
  </si>
  <si>
    <t>Капитальный ремонт</t>
  </si>
  <si>
    <t>Прочие доходы (провайдеры,неж.пом)</t>
  </si>
  <si>
    <t>Всего</t>
  </si>
  <si>
    <t>Остаток средств на 01.01.2014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</si>
  <si>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</si>
  <si>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</si>
  <si>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</si>
  <si>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</si>
  <si>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31.12.2014</t>
  </si>
  <si>
    <t>Статья</t>
  </si>
  <si>
    <t>Комментарии</t>
  </si>
  <si>
    <t>Объем / единицы измерения</t>
  </si>
  <si>
    <t>Сумма затрат</t>
  </si>
  <si>
    <t>Благоустройство</t>
  </si>
  <si>
    <t xml:space="preserve">в том числе </t>
  </si>
  <si>
    <t>Автоуслуги(работа фронтального погрузчика)</t>
  </si>
  <si>
    <t>Уборка подъезда</t>
  </si>
  <si>
    <t>Уборка придомовой территории</t>
  </si>
  <si>
    <t>Внутридомовое обслуживание</t>
  </si>
  <si>
    <t>Аварийно-диспетчерское обслуживание</t>
  </si>
  <si>
    <t>365  (дней)</t>
  </si>
  <si>
    <t>4  (шт.)</t>
  </si>
  <si>
    <t>Содержание и обслуживание жилого фонда</t>
  </si>
  <si>
    <t>Заявочный ремонт</t>
  </si>
  <si>
    <t>Конструктивные элементы</t>
  </si>
  <si>
    <t>Очистка кровли</t>
  </si>
  <si>
    <t>Общехозяйственные расходы</t>
  </si>
  <si>
    <t>РИЦ ЖКХ</t>
  </si>
  <si>
    <t>2  (Услуг/работ)</t>
  </si>
  <si>
    <t>Опрессовка</t>
  </si>
  <si>
    <t>Прочие</t>
  </si>
  <si>
    <t>Откачка фекальных вод из сливной ямы</t>
  </si>
  <si>
    <t>Услуги банка 3%</t>
  </si>
  <si>
    <t>Услуги УК 14,9%</t>
  </si>
  <si>
    <t>Итого:</t>
  </si>
  <si>
    <t>Устройство подъездного освещения</t>
  </si>
  <si>
    <t>14  (м.)</t>
  </si>
  <si>
    <t>1  (шт.)</t>
  </si>
  <si>
    <t>Ремонт СО</t>
  </si>
  <si>
    <t>2  (шт.)</t>
  </si>
  <si>
    <t>Ремонт ХВС</t>
  </si>
  <si>
    <t>5  (м.)</t>
  </si>
  <si>
    <t>Ремонт электропроводки, освещения</t>
  </si>
  <si>
    <t>Ремонт системы отопления</t>
  </si>
  <si>
    <t>3  (Услуг/работ)</t>
  </si>
  <si>
    <t>Ремонт дверного полотна</t>
  </si>
  <si>
    <t>5  (шт.)</t>
  </si>
  <si>
    <t>Ремонт кровли</t>
  </si>
  <si>
    <t>Ремонт перекрытия</t>
  </si>
  <si>
    <t>0,18</t>
  </si>
  <si>
    <t>Ремонт пола</t>
  </si>
  <si>
    <t>Установка новой двери с кодовым замком</t>
  </si>
  <si>
    <t>Установка узла учета тепловой энергии</t>
  </si>
  <si>
    <t>1  (Услуг/работ)</t>
  </si>
  <si>
    <t>Устройство козырька</t>
  </si>
  <si>
    <t>Всего:</t>
  </si>
  <si>
    <t>Директор  УК Мой дом  ________________________  А.И. Ротарь</t>
  </si>
  <si>
    <t xml:space="preserve">Гл. инженер  УК Мой дом  ________________________  </t>
  </si>
  <si>
    <t xml:space="preserve">Экономист  УК Мой дом  ________________________  </t>
  </si>
  <si>
    <t>Площадь дома(домов) (м2):    339</t>
  </si>
  <si>
    <t>Адрес:  Баумана пер. д. 5</t>
  </si>
  <si>
    <t>Количество квартир:    8</t>
  </si>
  <si>
    <t>Количество зарегистрированных:    27</t>
  </si>
  <si>
    <t>Приватизированная муниципальная (м2):    339</t>
  </si>
  <si>
    <t>0,35  (час)</t>
  </si>
  <si>
    <t>227,5  (дней)</t>
  </si>
  <si>
    <t>365(дней)</t>
  </si>
  <si>
    <t>39  (Услуг/работ)</t>
  </si>
  <si>
    <t>270  (м2)</t>
  </si>
  <si>
    <t>6  (м.)</t>
  </si>
  <si>
    <t>Площадь дома(домов) (м2):    584,4</t>
  </si>
  <si>
    <t>Адрес:  Д.Бедного ул. д. 6</t>
  </si>
  <si>
    <t>Количество квартир:    12</t>
  </si>
  <si>
    <t>Количество зарегистрированных:    34</t>
  </si>
  <si>
    <t>Приватизированная муниципальная (м2):    584,4</t>
  </si>
  <si>
    <t>2  (час)</t>
  </si>
  <si>
    <t>277,21  (дней)</t>
  </si>
  <si>
    <t>365 (дней)</t>
  </si>
  <si>
    <t>28  (Услуг/работ)</t>
  </si>
  <si>
    <t>15  (м2)</t>
  </si>
  <si>
    <t>60  (час)</t>
  </si>
  <si>
    <t>Площадь дома(домов) (м2):    85</t>
  </si>
  <si>
    <t>Адрес:  Мечникова ул. д. 14</t>
  </si>
  <si>
    <t>Количество квартир:    3</t>
  </si>
  <si>
    <t>Количество зарегистрированных:    1</t>
  </si>
  <si>
    <t>Неприватизированная муниципальная (м2):    85</t>
  </si>
  <si>
    <t>Площадь дома(домов) (м2):    113,1</t>
  </si>
  <si>
    <t>Адрес:  Наумова ул. д. 14</t>
  </si>
  <si>
    <t>Количество зарегистрированных:    6</t>
  </si>
  <si>
    <t>Неприватизированная муниципальная (м2):    113,1</t>
  </si>
  <si>
    <t>230  (м2)</t>
  </si>
  <si>
    <t>Площадь дома(домов) (м2):    97,4</t>
  </si>
  <si>
    <t>Адрес:  Станиславского ул. д. 17</t>
  </si>
  <si>
    <t>Количество квартир:    2</t>
  </si>
  <si>
    <t>Количество зарегистрированных:    5</t>
  </si>
  <si>
    <t>Неприватизированная муниципальная (м2):    48,7</t>
  </si>
  <si>
    <t>Приватизированная муниципальная (м2):    48,7</t>
  </si>
  <si>
    <t>Площадь дома(домов) (м2):    48,7</t>
  </si>
  <si>
    <t>Адрес:  Тургенева пер. д. 5  2</t>
  </si>
  <si>
    <t>Количество квартир:    1</t>
  </si>
  <si>
    <t>Количество зарегистрированных:    3</t>
  </si>
  <si>
    <t>Площадь дома(домов) (м2):    95,2</t>
  </si>
  <si>
    <t>Адрес:  Тургенева ул. д. 7</t>
  </si>
  <si>
    <t>Количество зарегистрированных:    2</t>
  </si>
  <si>
    <t>Неприватизированная муниципальная (м2):    48,8</t>
  </si>
  <si>
    <t>Приватизированная муниципальная (м2):    46,4</t>
  </si>
  <si>
    <t>Площадь дома(домов) (м2):    341,7</t>
  </si>
  <si>
    <t>Адрес:  Энтузиастов ул. д. 5</t>
  </si>
  <si>
    <t>Количество зарегистрированных:    19</t>
  </si>
  <si>
    <t>Приватизированная муниципальная (м2):    341,7</t>
  </si>
  <si>
    <t>0,5  (час)</t>
  </si>
  <si>
    <t>4  (Услуг/работ)</t>
  </si>
  <si>
    <t>42  (Услуг/работ)</t>
  </si>
  <si>
    <t>220  (м2)</t>
  </si>
  <si>
    <t>Площадь дома(домов) (м2):    344,51</t>
  </si>
  <si>
    <t>Адрес:  Энтузиастов ул. д. 7</t>
  </si>
  <si>
    <t>Количество квартир:    10</t>
  </si>
  <si>
    <t>Количество зарегистрированных:    28</t>
  </si>
  <si>
    <t>Приватизированная муниципальная (м2):    344,51</t>
  </si>
  <si>
    <t>5  (Услуг/работ)</t>
  </si>
  <si>
    <t>45  (Услуг/работ)</t>
  </si>
  <si>
    <t>340  (м2)</t>
  </si>
  <si>
    <t>10  (шт.)</t>
  </si>
  <si>
    <t>Площадь дома(домов) (м2):    305,4</t>
  </si>
  <si>
    <t>Адрес:  Энтузиастов ул. д. 10</t>
  </si>
  <si>
    <t>Количество квартир:    7</t>
  </si>
  <si>
    <t>Приватизированная муниципальная (м2):    305,4</t>
  </si>
  <si>
    <t>Площадь дома(домов) (м2):    347,5</t>
  </si>
  <si>
    <t>Адрес:  Энтузиастов ул. д. 15</t>
  </si>
  <si>
    <t>Количество зарегистрированных:    26</t>
  </si>
  <si>
    <t>Приватизированная муниципальная (м2):    347,5</t>
  </si>
  <si>
    <t>7  (Услуг/работ)</t>
  </si>
  <si>
    <t>44  (Услуг/работ)</t>
  </si>
  <si>
    <t>280  (м2)</t>
  </si>
  <si>
    <t>Площадь дома(домов) (м2):    346,6</t>
  </si>
  <si>
    <t>Адрес:  Энтузиастов ул. д. 20</t>
  </si>
  <si>
    <t>Количество зарегистрированных:    29</t>
  </si>
  <si>
    <t>Неприватизированная муниципальная (м2):    92,3</t>
  </si>
  <si>
    <t>Приватизированная муниципальная (м2):    254,3</t>
  </si>
  <si>
    <t>365  (м2)</t>
  </si>
  <si>
    <t>4  (м.)</t>
  </si>
  <si>
    <t>Площадь дома(домов) (м2):    612,55</t>
  </si>
  <si>
    <t>Адрес:  Энтузиастов ул. д. 30</t>
  </si>
  <si>
    <t>Количество квартир:    16</t>
  </si>
  <si>
    <t>Количество зарегистрированных:    40</t>
  </si>
  <si>
    <t>Неприватизированная муниципальная (м2):    84,9</t>
  </si>
  <si>
    <t>Приватизированная муниципальная (м2):    527,65</t>
  </si>
  <si>
    <t>390  (м2)</t>
  </si>
  <si>
    <t>Площадь дома(домов) (м2):    370,7</t>
  </si>
  <si>
    <t>Адрес:  Баумана пер. д. 2</t>
  </si>
  <si>
    <t>Количество квартир:    15</t>
  </si>
  <si>
    <t>Количество зарегистрированных:    32</t>
  </si>
  <si>
    <t>Неприватизированная муниципальная (м2):    153,7</t>
  </si>
  <si>
    <t>Приватизированная муниципальная (м2):    217</t>
  </si>
  <si>
    <t>290  (м2)</t>
  </si>
  <si>
    <t>2  (м2)</t>
  </si>
  <si>
    <t>Площадь дома(домов) (м2):    510,9</t>
  </si>
  <si>
    <t>Адрес:  Баумана пер. д. 15</t>
  </si>
  <si>
    <t>Неприватизированная муниципальная (м2):    295,2</t>
  </si>
  <si>
    <t>Приватизированная муниципальная (м2):    215,7</t>
  </si>
  <si>
    <t>36  (Услуг/работ)</t>
  </si>
  <si>
    <t>250  (м2)</t>
  </si>
  <si>
    <t>Площадь дома(домов) (м2):    92,3</t>
  </si>
  <si>
    <t>Адрес:  Д.Бедного ул. д. 13</t>
  </si>
  <si>
    <t>Приватизированная муниципальная (м2):    92,3</t>
  </si>
  <si>
    <t>Площадь дома(домов) (м2):    57,9</t>
  </si>
  <si>
    <t>Адрес:  Наумова ул. д. 5</t>
  </si>
  <si>
    <t>Количество зарегистрированных:    4</t>
  </si>
  <si>
    <t>Неприватизированная муниципальная (м2):    57,9</t>
  </si>
  <si>
    <t>Площадь дома(домов) (м2):    303,3</t>
  </si>
  <si>
    <t>Адрес:  Пастера ул. д. 2</t>
  </si>
  <si>
    <t>Количество квартир:    9</t>
  </si>
  <si>
    <t>Приватизированная муниципальная (м2):    303,3</t>
  </si>
  <si>
    <t>20,5  (дней)</t>
  </si>
  <si>
    <t>200  (м2)</t>
  </si>
  <si>
    <t>8  (час)</t>
  </si>
  <si>
    <t>Адрес:  Станиславского ул. д. 19</t>
  </si>
  <si>
    <t>Количество зарегистрированных:    7</t>
  </si>
  <si>
    <t>Неприватизированная муниципальная (м2):    97,4</t>
  </si>
  <si>
    <t>Площадь дома(домов) (м2):    90,6</t>
  </si>
  <si>
    <t>Адрес:  Тургенева пер. д. 8</t>
  </si>
  <si>
    <t>Неприватизированная муниципальная (м2):    42,3</t>
  </si>
  <si>
    <t>Приватизированная муниципальная (м2):    48,3</t>
  </si>
  <si>
    <t>Площадь дома(домов) (м2):    97,6</t>
  </si>
  <si>
    <t>Адрес:  Тургенева ул. д. 9</t>
  </si>
  <si>
    <t>Количество зарегистрированных:    9</t>
  </si>
  <si>
    <t>Неприватизированная муниципальная (м2):    97,6</t>
  </si>
  <si>
    <t>Площадь дома(домов) (м2):    344,1</t>
  </si>
  <si>
    <t>Адрес:  Энтузиастов ул. д. 5  А</t>
  </si>
  <si>
    <t>Количество зарегистрированных:    21</t>
  </si>
  <si>
    <t>Приватизированная муниципальная (м2):    344,1</t>
  </si>
  <si>
    <t>Площадь дома(домов) (м2):    348,5</t>
  </si>
  <si>
    <t>Адрес:  Энтузиастов ул. д. 8</t>
  </si>
  <si>
    <t>Количество зарегистрированных:    24</t>
  </si>
  <si>
    <t>Приватизированная муниципальная (м2):    348,5</t>
  </si>
  <si>
    <t>360  (м2)</t>
  </si>
  <si>
    <t>Площадь дома(домов) (м2):    342,1</t>
  </si>
  <si>
    <t>Адрес:  Энтузиастов ул. д. 11</t>
  </si>
  <si>
    <t>Приватизированная муниципальная (м2):    342,1</t>
  </si>
  <si>
    <t>2  (м.)</t>
  </si>
  <si>
    <t>Площадь дома(домов) (м2):    346,8</t>
  </si>
  <si>
    <t>Адрес:  Энтузиастов ул. д. 16</t>
  </si>
  <si>
    <t>Количество зарегистрированных:    20</t>
  </si>
  <si>
    <t>Приватизированная муниципальная (м2):    346,8</t>
  </si>
  <si>
    <t>Площадь дома(домов) (м2):    350,7</t>
  </si>
  <si>
    <t>Адрес:  Энтузиастов ул. д. 20  А</t>
  </si>
  <si>
    <t>Количество зарегистрированных:    33</t>
  </si>
  <si>
    <t>Приватизированная муниципальная (м2):    350,7</t>
  </si>
  <si>
    <t>48  (Услуг/работ)</t>
  </si>
  <si>
    <t>Площадь дома(домов) (м2):    342,7</t>
  </si>
  <si>
    <t>Адрес:  Баумана пер. д. 3</t>
  </si>
  <si>
    <t>Количество зарегистрированных:    17</t>
  </si>
  <si>
    <t>Приватизированная муниципальная (м2):    342,7</t>
  </si>
  <si>
    <t>31  (Услуг/работ)</t>
  </si>
  <si>
    <t>243  (м2)</t>
  </si>
  <si>
    <t>Площадь дома(домов) (м2):    339,9</t>
  </si>
  <si>
    <t>Адрес:  Баумана ул. д. 17</t>
  </si>
  <si>
    <t>Количество зарегистрированных:    30</t>
  </si>
  <si>
    <t>Неприватизированная муниципальная (м2):    39,8</t>
  </si>
  <si>
    <t>Приватизированная муниципальная (м2):    300,1</t>
  </si>
  <si>
    <t>6,58266129032258  (дней)</t>
  </si>
  <si>
    <t>1072,51  (Услуг/работ)</t>
  </si>
  <si>
    <t>Площадь дома(домов) (м2):    2061,8</t>
  </si>
  <si>
    <t>Адрес:  Д.Бедного ул. д. 28</t>
  </si>
  <si>
    <t>Количество квартир:    36</t>
  </si>
  <si>
    <t>Количество зарегистрированных:    103</t>
  </si>
  <si>
    <t>Неприватизированная муниципальная (м2):    64,6</t>
  </si>
  <si>
    <t>Приватизированная муниципальная (м2):    1997,2</t>
  </si>
  <si>
    <t>3  (час)</t>
  </si>
  <si>
    <t>432  (квартира)</t>
  </si>
  <si>
    <t>227  (дней)</t>
  </si>
  <si>
    <t>6  (Услуг/работ)</t>
  </si>
  <si>
    <t>61  (Услуг/работ)</t>
  </si>
  <si>
    <t>590  (м2)</t>
  </si>
  <si>
    <t>192  (м2)</t>
  </si>
  <si>
    <t>14,6  (м.)</t>
  </si>
  <si>
    <t>Площадь дома(домов) (м2):    71,4</t>
  </si>
  <si>
    <t>Адрес:  Наумова ул. д. 11</t>
  </si>
  <si>
    <t>Неприватизированная муниципальная (м2):    71,4</t>
  </si>
  <si>
    <t xml:space="preserve"> Вывоз и захоронение ТБО</t>
  </si>
  <si>
    <t>Вывоз мусора</t>
  </si>
  <si>
    <t>71,5103816425121  (м3)</t>
  </si>
  <si>
    <t>Площадь дома(домов) (м2):    95,6</t>
  </si>
  <si>
    <t>Адрес:  Тургенева пер. д. 7</t>
  </si>
  <si>
    <t>Количество зарегистрированных:    11</t>
  </si>
  <si>
    <t>Неприватизированная муниципальная (м2):    47,5</t>
  </si>
  <si>
    <t>Приватизированная муниципальная (м2):    48,1</t>
  </si>
  <si>
    <t>0,214523323898324  (месяц)</t>
  </si>
  <si>
    <t>Адрес:  Станиславского ул. д. 20</t>
  </si>
  <si>
    <t>Приватизированная муниципальная (м2):    97,4</t>
  </si>
  <si>
    <t>Адрес:  Тургенева пер. д. 5  3</t>
  </si>
  <si>
    <t>Количество зарегистрированных:    12</t>
  </si>
  <si>
    <t>Площадь дома(домов) (м2):    48,8</t>
  </si>
  <si>
    <t>Адрес:  Тургенева ул. д. 13</t>
  </si>
  <si>
    <t>Площадь дома(домов) (м2):    334,8</t>
  </si>
  <si>
    <t>Адрес:  Энтузиастов ул. д. 6</t>
  </si>
  <si>
    <t>Приватизированная муниципальная (м2):    334,8</t>
  </si>
  <si>
    <t>51  (Услуг/работ)</t>
  </si>
  <si>
    <t>Площадь дома(домов) (м2):    352,5</t>
  </si>
  <si>
    <t>Адрес:  Энтузиастов ул. д. 8  А</t>
  </si>
  <si>
    <t>Приватизированная муниципальная (м2):    352,5</t>
  </si>
  <si>
    <t>38  (Услуг/работ)</t>
  </si>
  <si>
    <t>Площадь дома(домов) (м2):    342,3</t>
  </si>
  <si>
    <t>Адрес:  Энтузиастов ул. д. 13</t>
  </si>
  <si>
    <t>Количество зарегистрированных:    14</t>
  </si>
  <si>
    <t>Неприватизированная муниципальная (м2):    51</t>
  </si>
  <si>
    <t>Приватизированная муниципальная (м2):    291,3</t>
  </si>
  <si>
    <t>Площадь дома(домов) (м2):    344,2</t>
  </si>
  <si>
    <t>Адрес:  Энтузиастов ул. д. 17</t>
  </si>
  <si>
    <t>Неприватизированная муниципальная (м2):    90,9</t>
  </si>
  <si>
    <t>Приватизированная муниципальная (м2):    253,3</t>
  </si>
  <si>
    <t>34  (Услуг/работ)</t>
  </si>
  <si>
    <t>Площадь дома(домов) (м2):    633,8</t>
  </si>
  <si>
    <t>Адрес:  Энтузиастов ул. д. 26</t>
  </si>
  <si>
    <t>Количество зарегистрированных:    45</t>
  </si>
  <si>
    <t>Приватизированная муниципальная (м2):    633,8</t>
  </si>
  <si>
    <t>350  (м2)</t>
  </si>
  <si>
    <t>Площадь дома(домов) (м2):    380,9</t>
  </si>
  <si>
    <t>Адрес:  Баумана пер. д. 4</t>
  </si>
  <si>
    <t>Количество квартир:    20</t>
  </si>
  <si>
    <t>Количество зарегистрированных:    57</t>
  </si>
  <si>
    <t>Неприватизированная муниципальная (м2):    160,8</t>
  </si>
  <si>
    <t>Приватизированная муниципальная (м2):    220,1</t>
  </si>
  <si>
    <t>Площадь дома(домов) (м2):    352,9</t>
  </si>
  <si>
    <t>Адрес:  Баумана пер. д. 1</t>
  </si>
  <si>
    <t>Количество зарегистрированных:    22</t>
  </si>
  <si>
    <t>Приватизированная муниципальная (м2):    352,9</t>
  </si>
  <si>
    <t>2,25  (м2)</t>
  </si>
  <si>
    <t>Площадь дома(домов) (м2):    80,8</t>
  </si>
  <si>
    <t>Адрес:  Мечникова ул. д. 1  А</t>
  </si>
  <si>
    <t>Количество зарегистрированных:    8</t>
  </si>
  <si>
    <t>Приватизированная муниципальная (м2):    80,8</t>
  </si>
  <si>
    <t>Площадь дома(домов) (м2):    106,5</t>
  </si>
  <si>
    <t>Адрес:  Наумова ул. д. 12</t>
  </si>
  <si>
    <t>Количество квартир:    4</t>
  </si>
  <si>
    <t>Неприватизированная муниципальная (м2):    53,5</t>
  </si>
  <si>
    <t>Приватизированная муниципальная (м2):    53</t>
  </si>
  <si>
    <t>80  (м2)</t>
  </si>
  <si>
    <t>Площадь дома(домов) (м2):    509,1</t>
  </si>
  <si>
    <t>Адрес:  Станиславского ул. д. 2</t>
  </si>
  <si>
    <t>Приватизированная муниципальная (м2):    509,1</t>
  </si>
  <si>
    <t>225  (м2)</t>
  </si>
  <si>
    <t>Площадь дома(домов) (м2):    96,3</t>
  </si>
  <si>
    <t>Адрес:  Станиславского ул. д. 23</t>
  </si>
  <si>
    <t>Неприватизированная муниципальная (м2):    96,3</t>
  </si>
  <si>
    <t>Площадь дома(домов) (м2):    91,8</t>
  </si>
  <si>
    <t>Адрес:  Тургенева пер. д. 14</t>
  </si>
  <si>
    <t>Количество зарегистрированных:    0</t>
  </si>
  <si>
    <t>Неприватизированная муниципальная (м2):    45,7</t>
  </si>
  <si>
    <t>Приватизированная муниципальная (м2):    46,1</t>
  </si>
  <si>
    <t>Площадь дома(домов) (м2):    330,4</t>
  </si>
  <si>
    <t>Адрес:  Энтузиастов ул. д. 4</t>
  </si>
  <si>
    <t>Количество зарегистрированных:    23</t>
  </si>
  <si>
    <t>Неприватизированная муниципальная (м2):    52,2</t>
  </si>
  <si>
    <t>Приватизированная муниципальная (м2):    278,2</t>
  </si>
  <si>
    <t>Площадь дома(домов) (м2):    349,5</t>
  </si>
  <si>
    <t>Адрес:  Энтузиастов ул. д. 6  А</t>
  </si>
  <si>
    <t>Количество зарегистрированных:    18</t>
  </si>
  <si>
    <t>Неприватизированная муниципальная (м2):    104,5</t>
  </si>
  <si>
    <t>Приватизированная муниципальная (м2):    245</t>
  </si>
  <si>
    <t>4658,86  (Услуг/работ)</t>
  </si>
  <si>
    <t>Площадь дома(домов) (м2):    253,5</t>
  </si>
  <si>
    <t>Адрес:  Энтузиастов ул. д. 9</t>
  </si>
  <si>
    <t>Количество квартир:    6</t>
  </si>
  <si>
    <t>Неприватизированная муниципальная (м2):    92,5</t>
  </si>
  <si>
    <t>Приватизированная муниципальная (м2):    161</t>
  </si>
  <si>
    <t>Площадь дома(домов) (м2):    349,7</t>
  </si>
  <si>
    <t>Адрес:  Энтузиастов ул. д. 14</t>
  </si>
  <si>
    <t>Приватизированная муниципальная (м2):    349,7</t>
  </si>
  <si>
    <t>33  (Услуг/работ)</t>
  </si>
  <si>
    <t>Площадь дома(домов) (м2):    346</t>
  </si>
  <si>
    <t>Адрес:  Энтузиастов ул. д. 18</t>
  </si>
  <si>
    <t>Неприватизированная муниципальная (м2):    92</t>
  </si>
  <si>
    <t>Приватизированная муниципальная (м2):    254</t>
  </si>
  <si>
    <t>46  (Услуг/работ)</t>
  </si>
  <si>
    <t>Площадь дома(домов) (м2):    619,2</t>
  </si>
  <si>
    <t>Адрес:  Энтузиастов ул. д. 28</t>
  </si>
  <si>
    <t>Количество зарегистрированных:    44</t>
  </si>
  <si>
    <t>Приватизированная муниципальная (м2):    619,2</t>
  </si>
  <si>
    <t>1  (час)</t>
  </si>
  <si>
    <t>47  (Услуг/работ)</t>
  </si>
  <si>
    <t>1  (месяц)</t>
  </si>
  <si>
    <t>36  (час)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</si>
</sst>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84" applyFont="1" applyBorder="1" applyAlignment="1">
      <alignment horizontal="center" vertical="center" wrapText="1"/>
      <protection/>
    </xf>
    <xf numFmtId="0" fontId="2" fillId="0" borderId="10" xfId="9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horizontal="left" vertical="center" wrapText="1"/>
      <protection/>
    </xf>
    <xf numFmtId="0" fontId="2" fillId="0" borderId="0" xfId="98" applyFont="1" applyAlignment="1">
      <alignment horizontal="left" vertical="center" wrapText="1"/>
      <protection/>
    </xf>
    <xf numFmtId="0" fontId="2" fillId="0" borderId="0" xfId="98" applyFont="1" applyAlignment="1">
      <alignment horizontal="center" vertical="center" wrapText="1"/>
      <protection/>
    </xf>
    <xf numFmtId="0" fontId="2" fillId="0" borderId="10" xfId="98" applyFont="1" applyBorder="1" applyAlignment="1">
      <alignment horizontal="left" vertical="center" wrapText="1"/>
      <protection/>
    </xf>
    <xf numFmtId="0" fontId="2" fillId="0" borderId="10" xfId="98" applyFont="1" applyBorder="1" applyAlignment="1">
      <alignment horizontal="center" vertical="center" wrapText="1"/>
      <protection/>
    </xf>
    <xf numFmtId="0" fontId="3" fillId="0" borderId="10" xfId="98" applyFont="1" applyBorder="1" applyAlignment="1">
      <alignment horizontal="left" vertical="center" wrapText="1"/>
      <protection/>
    </xf>
    <xf numFmtId="0" fontId="3" fillId="0" borderId="10" xfId="98" applyFont="1" applyBorder="1" applyAlignment="1">
      <alignment horizontal="center" vertical="center" wrapText="1"/>
      <protection/>
    </xf>
    <xf numFmtId="0" fontId="0" fillId="0" borderId="0" xfId="98">
      <alignment/>
      <protection/>
    </xf>
    <xf numFmtId="0" fontId="2" fillId="0" borderId="10" xfId="98" applyFont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left" vertical="center" wrapText="1"/>
      <protection/>
    </xf>
    <xf numFmtId="0" fontId="3" fillId="0" borderId="10" xfId="98" applyFont="1" applyBorder="1" applyAlignment="1">
      <alignment horizontal="left" vertical="center" wrapText="1"/>
      <protection/>
    </xf>
    <xf numFmtId="0" fontId="3" fillId="0" borderId="0" xfId="98" applyFont="1" applyAlignment="1">
      <alignment horizontal="left" wrapText="1"/>
      <protection/>
    </xf>
    <xf numFmtId="0" fontId="1" fillId="0" borderId="0" xfId="100" applyFont="1" applyAlignment="1">
      <alignment horizontal="center" vertical="center" wrapText="1"/>
      <protection/>
    </xf>
    <xf numFmtId="0" fontId="2" fillId="0" borderId="0" xfId="100" applyFont="1" applyAlignment="1">
      <alignment horizontal="center" vertical="center" wrapText="1"/>
      <protection/>
    </xf>
    <xf numFmtId="0" fontId="2" fillId="0" borderId="0" xfId="100" applyFont="1" applyAlignment="1">
      <alignment horizontal="left" vertical="center" wrapText="1"/>
      <protection/>
    </xf>
    <xf numFmtId="0" fontId="2" fillId="0" borderId="0" xfId="100" applyFont="1" applyAlignment="1">
      <alignment horizontal="left" vertical="center" wrapText="1"/>
      <protection/>
    </xf>
    <xf numFmtId="0" fontId="2" fillId="0" borderId="0" xfId="100" applyFont="1" applyAlignment="1">
      <alignment horizontal="center" vertical="center" wrapText="1"/>
      <protection/>
    </xf>
    <xf numFmtId="0" fontId="2" fillId="0" borderId="10" xfId="100" applyFont="1" applyBorder="1" applyAlignment="1">
      <alignment horizontal="left" vertical="center" wrapText="1"/>
      <protection/>
    </xf>
    <xf numFmtId="0" fontId="2" fillId="0" borderId="10" xfId="100" applyFont="1" applyBorder="1" applyAlignment="1">
      <alignment horizontal="center" vertical="center" wrapText="1"/>
      <protection/>
    </xf>
    <xf numFmtId="0" fontId="3" fillId="0" borderId="10" xfId="100" applyFont="1" applyBorder="1" applyAlignment="1">
      <alignment horizontal="left" vertical="center" wrapText="1"/>
      <protection/>
    </xf>
    <xf numFmtId="0" fontId="3" fillId="0" borderId="10" xfId="100" applyFont="1" applyBorder="1" applyAlignment="1">
      <alignment horizontal="center" vertical="center" wrapText="1"/>
      <protection/>
    </xf>
    <xf numFmtId="0" fontId="0" fillId="0" borderId="0" xfId="100">
      <alignment/>
      <protection/>
    </xf>
    <xf numFmtId="0" fontId="2" fillId="0" borderId="10" xfId="100" applyFont="1" applyBorder="1" applyAlignment="1">
      <alignment horizontal="center" vertical="center" wrapText="1"/>
      <protection/>
    </xf>
    <xf numFmtId="0" fontId="2" fillId="0" borderId="10" xfId="100" applyFont="1" applyBorder="1" applyAlignment="1">
      <alignment horizontal="left" vertical="center" wrapText="1"/>
      <protection/>
    </xf>
    <xf numFmtId="0" fontId="3" fillId="0" borderId="10" xfId="100" applyFont="1" applyBorder="1" applyAlignment="1">
      <alignment horizontal="left" vertical="center" wrapText="1"/>
      <protection/>
    </xf>
    <xf numFmtId="0" fontId="3" fillId="0" borderId="0" xfId="100" applyFont="1" applyAlignment="1">
      <alignment horizontal="left" wrapText="1"/>
      <protection/>
    </xf>
    <xf numFmtId="0" fontId="1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wrapText="1"/>
      <protection/>
    </xf>
    <xf numFmtId="0" fontId="1" fillId="0" borderId="0" xfId="58" applyFont="1" applyAlignment="1">
      <alignment horizontal="center" vertical="center" wrapText="1"/>
      <protection/>
    </xf>
    <xf numFmtId="0" fontId="2" fillId="0" borderId="0" xfId="58" applyFont="1" applyAlignment="1">
      <alignment horizontal="center" vertical="center" wrapText="1"/>
      <protection/>
    </xf>
    <xf numFmtId="0" fontId="2" fillId="0" borderId="0" xfId="58" applyFont="1" applyAlignment="1">
      <alignment horizontal="left" vertical="center" wrapText="1"/>
      <protection/>
    </xf>
    <xf numFmtId="0" fontId="2" fillId="0" borderId="0" xfId="58" applyFont="1" applyAlignment="1">
      <alignment horizontal="left" vertical="center" wrapText="1"/>
      <protection/>
    </xf>
    <xf numFmtId="0" fontId="2" fillId="0" borderId="0" xfId="58" applyFont="1" applyAlignment="1">
      <alignment horizontal="center" vertical="center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0" fillId="0" borderId="0" xfId="58">
      <alignment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0" xfId="58" applyFont="1" applyAlignment="1">
      <alignment horizontal="left" wrapText="1"/>
      <protection/>
    </xf>
    <xf numFmtId="0" fontId="1" fillId="0" borderId="0" xfId="61" applyFont="1" applyAlignment="1">
      <alignment horizontal="center" vertical="center" wrapText="1"/>
      <protection/>
    </xf>
    <xf numFmtId="0" fontId="2" fillId="0" borderId="0" xfId="61" applyFont="1" applyAlignment="1">
      <alignment horizontal="center" vertical="center" wrapText="1"/>
      <protection/>
    </xf>
    <xf numFmtId="0" fontId="2" fillId="0" borderId="0" xfId="61" applyFont="1" applyAlignment="1">
      <alignment horizontal="left" vertical="center" wrapText="1"/>
      <protection/>
    </xf>
    <xf numFmtId="0" fontId="2" fillId="0" borderId="0" xfId="61" applyFont="1" applyAlignment="1">
      <alignment horizontal="left" vertical="center" wrapText="1"/>
      <protection/>
    </xf>
    <xf numFmtId="0" fontId="2" fillId="0" borderId="0" xfId="61" applyFont="1" applyAlignment="1">
      <alignment horizontal="center" vertical="center" wrapText="1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0" fillId="0" borderId="0" xfId="6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left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0" fontId="3" fillId="0" borderId="0" xfId="61" applyFont="1" applyAlignment="1">
      <alignment horizontal="left" wrapText="1"/>
      <protection/>
    </xf>
    <xf numFmtId="0" fontId="1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horizontal="left" vertical="center" wrapText="1"/>
      <protection/>
    </xf>
    <xf numFmtId="0" fontId="2" fillId="0" borderId="0" xfId="69" applyFont="1" applyAlignment="1">
      <alignment horizontal="left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2" fillId="0" borderId="10" xfId="69" applyFont="1" applyBorder="1" applyAlignment="1">
      <alignment horizontal="left" vertical="center" wrapText="1"/>
      <protection/>
    </xf>
    <xf numFmtId="0" fontId="2" fillId="0" borderId="10" xfId="69" applyFont="1" applyBorder="1" applyAlignment="1">
      <alignment horizontal="center" vertical="center" wrapText="1"/>
      <protection/>
    </xf>
    <xf numFmtId="0" fontId="3" fillId="0" borderId="10" xfId="69" applyFont="1" applyBorder="1" applyAlignment="1">
      <alignment horizontal="left" vertical="center" wrapText="1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0" fillId="0" borderId="0" xfId="69">
      <alignment/>
      <protection/>
    </xf>
    <xf numFmtId="0" fontId="2" fillId="0" borderId="10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left" vertical="center" wrapText="1"/>
      <protection/>
    </xf>
    <xf numFmtId="0" fontId="3" fillId="0" borderId="10" xfId="69" applyFont="1" applyBorder="1" applyAlignment="1">
      <alignment horizontal="left" vertical="center" wrapText="1"/>
      <protection/>
    </xf>
    <xf numFmtId="0" fontId="3" fillId="0" borderId="0" xfId="69" applyFont="1" applyAlignment="1">
      <alignment horizontal="left" wrapText="1"/>
      <protection/>
    </xf>
    <xf numFmtId="0" fontId="1" fillId="0" borderId="0" xfId="66" applyFont="1" applyAlignment="1">
      <alignment horizontal="center" vertical="center" wrapText="1"/>
      <protection/>
    </xf>
    <xf numFmtId="0" fontId="2" fillId="0" borderId="0" xfId="66" applyFont="1" applyAlignment="1">
      <alignment horizontal="center" vertical="center" wrapText="1"/>
      <protection/>
    </xf>
    <xf numFmtId="0" fontId="2" fillId="0" borderId="0" xfId="66" applyFont="1" applyAlignment="1">
      <alignment horizontal="left" vertical="center" wrapText="1"/>
      <protection/>
    </xf>
    <xf numFmtId="0" fontId="2" fillId="0" borderId="0" xfId="66" applyFont="1" applyAlignment="1">
      <alignment horizontal="left" vertical="center" wrapText="1"/>
      <protection/>
    </xf>
    <xf numFmtId="0" fontId="2" fillId="0" borderId="0" xfId="66" applyFont="1" applyAlignment="1">
      <alignment horizontal="center" vertical="center" wrapText="1"/>
      <protection/>
    </xf>
    <xf numFmtId="0" fontId="2" fillId="0" borderId="10" xfId="66" applyFont="1" applyBorder="1" applyAlignment="1">
      <alignment horizontal="left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left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0" fillId="0" borderId="0" xfId="66">
      <alignment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left" vertical="center" wrapText="1"/>
      <protection/>
    </xf>
    <xf numFmtId="0" fontId="3" fillId="0" borderId="10" xfId="66" applyFont="1" applyBorder="1" applyAlignment="1">
      <alignment horizontal="left" vertical="center" wrapText="1"/>
      <protection/>
    </xf>
    <xf numFmtId="0" fontId="3" fillId="0" borderId="0" xfId="66" applyFont="1" applyAlignment="1">
      <alignment horizontal="left" wrapText="1"/>
      <protection/>
    </xf>
    <xf numFmtId="0" fontId="1" fillId="0" borderId="0" xfId="76" applyFont="1" applyAlignment="1">
      <alignment horizontal="center" vertical="center" wrapText="1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3" fillId="0" borderId="10" xfId="76" applyFont="1" applyBorder="1" applyAlignment="1">
      <alignment horizontal="left" vertical="center" wrapText="1"/>
      <protection/>
    </xf>
    <xf numFmtId="0" fontId="3" fillId="0" borderId="10" xfId="76" applyFont="1" applyBorder="1" applyAlignment="1">
      <alignment horizontal="center" vertical="center" wrapText="1"/>
      <protection/>
    </xf>
    <xf numFmtId="0" fontId="0" fillId="0" borderId="0" xfId="76">
      <alignment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3" fillId="0" borderId="10" xfId="76" applyFont="1" applyBorder="1" applyAlignment="1">
      <alignment horizontal="left" vertical="center" wrapText="1"/>
      <protection/>
    </xf>
    <xf numFmtId="0" fontId="3" fillId="0" borderId="0" xfId="76" applyFont="1" applyAlignment="1">
      <alignment horizontal="left" wrapText="1"/>
      <protection/>
    </xf>
    <xf numFmtId="0" fontId="1" fillId="0" borderId="0" xfId="79" applyFont="1" applyAlignment="1">
      <alignment horizontal="center" vertical="center" wrapText="1"/>
      <protection/>
    </xf>
    <xf numFmtId="0" fontId="2" fillId="0" borderId="0" xfId="79" applyFont="1" applyAlignment="1">
      <alignment horizontal="center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0" borderId="0" xfId="79" applyFont="1" applyAlignment="1">
      <alignment horizontal="center" vertical="center" wrapText="1"/>
      <protection/>
    </xf>
    <xf numFmtId="0" fontId="2" fillId="0" borderId="10" xfId="79" applyFont="1" applyBorder="1" applyAlignment="1">
      <alignment horizontal="left" vertical="center" wrapText="1"/>
      <protection/>
    </xf>
    <xf numFmtId="0" fontId="2" fillId="0" borderId="10" xfId="79" applyFont="1" applyBorder="1" applyAlignment="1">
      <alignment horizontal="center" vertical="center" wrapText="1"/>
      <protection/>
    </xf>
    <xf numFmtId="0" fontId="3" fillId="0" borderId="10" xfId="79" applyFont="1" applyBorder="1" applyAlignment="1">
      <alignment horizontal="left" vertical="center" wrapText="1"/>
      <protection/>
    </xf>
    <xf numFmtId="0" fontId="3" fillId="0" borderId="10" xfId="79" applyFont="1" applyBorder="1" applyAlignment="1">
      <alignment horizontal="center" vertical="center" wrapText="1"/>
      <protection/>
    </xf>
    <xf numFmtId="0" fontId="0" fillId="0" borderId="0" xfId="79">
      <alignment/>
      <protection/>
    </xf>
    <xf numFmtId="0" fontId="2" fillId="0" borderId="10" xfId="79" applyFont="1" applyBorder="1" applyAlignment="1">
      <alignment horizontal="center" vertical="center" wrapText="1"/>
      <protection/>
    </xf>
    <xf numFmtId="0" fontId="2" fillId="0" borderId="10" xfId="79" applyFont="1" applyBorder="1" applyAlignment="1">
      <alignment horizontal="left" vertical="center" wrapText="1"/>
      <protection/>
    </xf>
    <xf numFmtId="0" fontId="3" fillId="0" borderId="10" xfId="79" applyFont="1" applyBorder="1" applyAlignment="1">
      <alignment horizontal="left" vertical="center" wrapText="1"/>
      <protection/>
    </xf>
    <xf numFmtId="0" fontId="3" fillId="0" borderId="0" xfId="79" applyFont="1" applyAlignment="1">
      <alignment horizontal="left" wrapText="1"/>
      <protection/>
    </xf>
    <xf numFmtId="0" fontId="1" fillId="0" borderId="0" xfId="83" applyFont="1" applyAlignment="1">
      <alignment horizontal="center" vertical="center" wrapText="1"/>
      <protection/>
    </xf>
    <xf numFmtId="0" fontId="2" fillId="0" borderId="0" xfId="83" applyFont="1" applyAlignment="1">
      <alignment horizontal="center" vertical="center" wrapText="1"/>
      <protection/>
    </xf>
    <xf numFmtId="0" fontId="2" fillId="0" borderId="0" xfId="83" applyFont="1" applyAlignment="1">
      <alignment horizontal="left" vertical="center" wrapText="1"/>
      <protection/>
    </xf>
    <xf numFmtId="0" fontId="2" fillId="0" borderId="0" xfId="83" applyFont="1" applyAlignment="1">
      <alignment horizontal="left" vertical="center" wrapText="1"/>
      <protection/>
    </xf>
    <xf numFmtId="0" fontId="2" fillId="0" borderId="0" xfId="83" applyFont="1" applyAlignment="1">
      <alignment horizontal="center" vertical="center" wrapText="1"/>
      <protection/>
    </xf>
    <xf numFmtId="0" fontId="2" fillId="0" borderId="10" xfId="83" applyFont="1" applyBorder="1" applyAlignment="1">
      <alignment horizontal="left" vertical="center" wrapText="1"/>
      <protection/>
    </xf>
    <xf numFmtId="0" fontId="2" fillId="0" borderId="10" xfId="83" applyFont="1" applyBorder="1" applyAlignment="1">
      <alignment horizontal="center" vertical="center" wrapText="1"/>
      <protection/>
    </xf>
    <xf numFmtId="0" fontId="3" fillId="0" borderId="10" xfId="83" applyFont="1" applyBorder="1" applyAlignment="1">
      <alignment horizontal="left" vertical="center" wrapText="1"/>
      <protection/>
    </xf>
    <xf numFmtId="0" fontId="3" fillId="0" borderId="10" xfId="83" applyFont="1" applyBorder="1" applyAlignment="1">
      <alignment horizontal="center" vertical="center" wrapText="1"/>
      <protection/>
    </xf>
    <xf numFmtId="0" fontId="0" fillId="0" borderId="0" xfId="83">
      <alignment/>
      <protection/>
    </xf>
    <xf numFmtId="0" fontId="2" fillId="0" borderId="10" xfId="83" applyFont="1" applyBorder="1" applyAlignment="1">
      <alignment horizontal="center" vertical="center" wrapText="1"/>
      <protection/>
    </xf>
    <xf numFmtId="0" fontId="2" fillId="0" borderId="10" xfId="83" applyFont="1" applyBorder="1" applyAlignment="1">
      <alignment horizontal="left" vertical="center" wrapText="1"/>
      <protection/>
    </xf>
    <xf numFmtId="0" fontId="3" fillId="0" borderId="10" xfId="83" applyFont="1" applyBorder="1" applyAlignment="1">
      <alignment horizontal="left" vertical="center" wrapText="1"/>
      <protection/>
    </xf>
    <xf numFmtId="0" fontId="3" fillId="0" borderId="0" xfId="83" applyFont="1" applyAlignment="1">
      <alignment horizontal="left" wrapText="1"/>
      <protection/>
    </xf>
    <xf numFmtId="0" fontId="1" fillId="0" borderId="0" xfId="88" applyFont="1" applyAlignment="1">
      <alignment horizontal="center" vertical="center" wrapText="1"/>
      <protection/>
    </xf>
    <xf numFmtId="0" fontId="2" fillId="0" borderId="0" xfId="88" applyFont="1" applyAlignment="1">
      <alignment horizontal="center" vertical="center" wrapText="1"/>
      <protection/>
    </xf>
    <xf numFmtId="0" fontId="2" fillId="0" borderId="0" xfId="88" applyFont="1" applyAlignment="1">
      <alignment horizontal="left" vertical="center" wrapText="1"/>
      <protection/>
    </xf>
    <xf numFmtId="0" fontId="2" fillId="0" borderId="0" xfId="88" applyFont="1" applyAlignment="1">
      <alignment horizontal="left" vertical="center" wrapText="1"/>
      <protection/>
    </xf>
    <xf numFmtId="0" fontId="2" fillId="0" borderId="0" xfId="88" applyFont="1" applyAlignment="1">
      <alignment horizontal="center" vertical="center" wrapText="1"/>
      <protection/>
    </xf>
    <xf numFmtId="0" fontId="2" fillId="0" borderId="10" xfId="88" applyFont="1" applyBorder="1" applyAlignment="1">
      <alignment horizontal="left" vertical="center" wrapText="1"/>
      <protection/>
    </xf>
    <xf numFmtId="0" fontId="2" fillId="0" borderId="10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left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2" fillId="0" borderId="10" xfId="88" applyFont="1" applyBorder="1" applyAlignment="1">
      <alignment horizontal="center" vertical="center" wrapText="1"/>
      <protection/>
    </xf>
    <xf numFmtId="0" fontId="2" fillId="0" borderId="10" xfId="88" applyFont="1" applyBorder="1" applyAlignment="1">
      <alignment horizontal="left" vertical="center" wrapText="1"/>
      <protection/>
    </xf>
    <xf numFmtId="0" fontId="3" fillId="0" borderId="10" xfId="88" applyFont="1" applyBorder="1" applyAlignment="1">
      <alignment horizontal="left" vertical="center" wrapText="1"/>
      <protection/>
    </xf>
    <xf numFmtId="0" fontId="3" fillId="0" borderId="0" xfId="88" applyFont="1" applyAlignment="1">
      <alignment horizontal="left" wrapText="1"/>
      <protection/>
    </xf>
    <xf numFmtId="0" fontId="1" fillId="0" borderId="0" xfId="93" applyFont="1" applyAlignment="1">
      <alignment horizontal="center" vertical="center" wrapText="1"/>
      <protection/>
    </xf>
    <xf numFmtId="0" fontId="2" fillId="0" borderId="0" xfId="93" applyFont="1" applyAlignment="1">
      <alignment horizontal="center" vertical="center" wrapText="1"/>
      <protection/>
    </xf>
    <xf numFmtId="0" fontId="2" fillId="0" borderId="0" xfId="93" applyFont="1" applyAlignment="1">
      <alignment horizontal="left" vertical="center" wrapText="1"/>
      <protection/>
    </xf>
    <xf numFmtId="0" fontId="2" fillId="0" borderId="0" xfId="93" applyFont="1" applyAlignment="1">
      <alignment horizontal="left" vertical="center" wrapText="1"/>
      <protection/>
    </xf>
    <xf numFmtId="0" fontId="2" fillId="0" borderId="0" xfId="93" applyFont="1" applyAlignment="1">
      <alignment horizontal="center" vertical="center" wrapText="1"/>
      <protection/>
    </xf>
    <xf numFmtId="0" fontId="2" fillId="0" borderId="10" xfId="93" applyFont="1" applyBorder="1" applyAlignment="1">
      <alignment horizontal="left" vertical="center" wrapText="1"/>
      <protection/>
    </xf>
    <xf numFmtId="0" fontId="2" fillId="0" borderId="10" xfId="93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horizontal="left" vertical="center" wrapText="1"/>
      <protection/>
    </xf>
    <xf numFmtId="0" fontId="3" fillId="0" borderId="10" xfId="93" applyFont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2" fillId="0" borderId="10" xfId="93" applyFont="1" applyBorder="1" applyAlignment="1">
      <alignment horizontal="center" vertical="center" wrapText="1"/>
      <protection/>
    </xf>
    <xf numFmtId="0" fontId="2" fillId="0" borderId="10" xfId="93" applyFont="1" applyBorder="1" applyAlignment="1">
      <alignment horizontal="left" vertical="center" wrapText="1"/>
      <protection/>
    </xf>
    <xf numFmtId="0" fontId="3" fillId="0" borderId="10" xfId="93" applyFont="1" applyBorder="1" applyAlignment="1">
      <alignment horizontal="left" vertical="center" wrapText="1"/>
      <protection/>
    </xf>
    <xf numFmtId="0" fontId="3" fillId="0" borderId="0" xfId="93" applyFont="1" applyAlignment="1">
      <alignment horizontal="left" wrapText="1"/>
      <protection/>
    </xf>
    <xf numFmtId="0" fontId="1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horizontal="left" vertical="center" wrapText="1"/>
      <protection/>
    </xf>
    <xf numFmtId="0" fontId="2" fillId="0" borderId="0" xfId="97" applyFont="1" applyAlignment="1">
      <alignment horizontal="left"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 wrapText="1"/>
      <protection/>
    </xf>
    <xf numFmtId="0" fontId="2" fillId="0" borderId="10" xfId="97" applyFont="1" applyBorder="1" applyAlignment="1">
      <alignment horizontal="center" vertical="center" wrapText="1"/>
      <protection/>
    </xf>
    <xf numFmtId="0" fontId="3" fillId="0" borderId="10" xfId="97" applyFont="1" applyBorder="1" applyAlignment="1">
      <alignment horizontal="left" vertical="center" wrapText="1"/>
      <protection/>
    </xf>
    <xf numFmtId="0" fontId="3" fillId="0" borderId="10" xfId="97" applyFont="1" applyBorder="1" applyAlignment="1">
      <alignment horizontal="center" vertical="center" wrapText="1"/>
      <protection/>
    </xf>
    <xf numFmtId="0" fontId="0" fillId="0" borderId="0" xfId="97">
      <alignment/>
      <protection/>
    </xf>
    <xf numFmtId="0" fontId="2" fillId="0" borderId="10" xfId="97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 wrapText="1"/>
      <protection/>
    </xf>
    <xf numFmtId="0" fontId="3" fillId="0" borderId="10" xfId="97" applyFont="1" applyBorder="1" applyAlignment="1">
      <alignment horizontal="left" vertical="center" wrapText="1"/>
      <protection/>
    </xf>
    <xf numFmtId="0" fontId="3" fillId="0" borderId="0" xfId="97" applyFont="1" applyAlignment="1">
      <alignment horizontal="left" wrapText="1"/>
      <protection/>
    </xf>
    <xf numFmtId="0" fontId="1" fillId="0" borderId="0" xfId="73" applyFont="1" applyAlignment="1">
      <alignment horizontal="center" vertical="center" wrapText="1"/>
      <protection/>
    </xf>
    <xf numFmtId="0" fontId="2" fillId="0" borderId="0" xfId="73" applyFont="1" applyAlignment="1">
      <alignment horizontal="center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0" borderId="0" xfId="73" applyFont="1" applyAlignment="1">
      <alignment horizontal="center" vertical="center" wrapText="1"/>
      <protection/>
    </xf>
    <xf numFmtId="0" fontId="2" fillId="0" borderId="10" xfId="73" applyFont="1" applyBorder="1" applyAlignment="1">
      <alignment horizontal="left" vertical="center" wrapText="1"/>
      <protection/>
    </xf>
    <xf numFmtId="0" fontId="2" fillId="0" borderId="10" xfId="73" applyFont="1" applyBorder="1" applyAlignment="1">
      <alignment horizontal="center" vertical="center" wrapText="1"/>
      <protection/>
    </xf>
    <xf numFmtId="0" fontId="3" fillId="0" borderId="10" xfId="73" applyFont="1" applyBorder="1" applyAlignment="1">
      <alignment horizontal="left" vertical="center" wrapText="1"/>
      <protection/>
    </xf>
    <xf numFmtId="0" fontId="3" fillId="0" borderId="10" xfId="73" applyFont="1" applyBorder="1" applyAlignment="1">
      <alignment horizontal="center" vertical="center" wrapText="1"/>
      <protection/>
    </xf>
    <xf numFmtId="0" fontId="0" fillId="0" borderId="0" xfId="73">
      <alignment/>
      <protection/>
    </xf>
    <xf numFmtId="0" fontId="2" fillId="0" borderId="10" xfId="73" applyFont="1" applyBorder="1" applyAlignment="1">
      <alignment horizontal="center" vertical="center" wrapText="1"/>
      <protection/>
    </xf>
    <xf numFmtId="0" fontId="2" fillId="0" borderId="10" xfId="73" applyFont="1" applyBorder="1" applyAlignment="1">
      <alignment horizontal="left" vertical="center" wrapText="1"/>
      <protection/>
    </xf>
    <xf numFmtId="0" fontId="3" fillId="0" borderId="10" xfId="73" applyFont="1" applyBorder="1" applyAlignment="1">
      <alignment horizontal="left" vertical="center" wrapText="1"/>
      <protection/>
    </xf>
    <xf numFmtId="0" fontId="3" fillId="0" borderId="0" xfId="73" applyFont="1" applyAlignment="1">
      <alignment horizontal="left" wrapText="1"/>
      <protection/>
    </xf>
    <xf numFmtId="0" fontId="1" fillId="0" borderId="0" xfId="99" applyFont="1" applyAlignment="1">
      <alignment horizontal="center" vertical="center" wrapText="1"/>
      <protection/>
    </xf>
    <xf numFmtId="0" fontId="2" fillId="0" borderId="0" xfId="99" applyFont="1" applyAlignment="1">
      <alignment horizontal="center" vertical="center" wrapText="1"/>
      <protection/>
    </xf>
    <xf numFmtId="0" fontId="2" fillId="0" borderId="0" xfId="99" applyFont="1" applyAlignment="1">
      <alignment horizontal="left" vertical="center" wrapText="1"/>
      <protection/>
    </xf>
    <xf numFmtId="0" fontId="2" fillId="0" borderId="0" xfId="99" applyFont="1" applyAlignment="1">
      <alignment horizontal="left" vertical="center" wrapText="1"/>
      <protection/>
    </xf>
    <xf numFmtId="0" fontId="2" fillId="0" borderId="0" xfId="99" applyFont="1" applyAlignment="1">
      <alignment horizontal="center" vertical="center" wrapText="1"/>
      <protection/>
    </xf>
    <xf numFmtId="0" fontId="2" fillId="0" borderId="10" xfId="99" applyFont="1" applyBorder="1" applyAlignment="1">
      <alignment horizontal="left" vertical="center" wrapText="1"/>
      <protection/>
    </xf>
    <xf numFmtId="0" fontId="2" fillId="0" borderId="10" xfId="99" applyFont="1" applyBorder="1" applyAlignment="1">
      <alignment horizontal="center" vertical="center" wrapText="1"/>
      <protection/>
    </xf>
    <xf numFmtId="0" fontId="3" fillId="0" borderId="10" xfId="99" applyFont="1" applyBorder="1" applyAlignment="1">
      <alignment horizontal="left" vertical="center" wrapText="1"/>
      <protection/>
    </xf>
    <xf numFmtId="0" fontId="3" fillId="0" borderId="10" xfId="99" applyFont="1" applyBorder="1" applyAlignment="1">
      <alignment horizontal="center" vertical="center" wrapText="1"/>
      <protection/>
    </xf>
    <xf numFmtId="0" fontId="0" fillId="0" borderId="0" xfId="99">
      <alignment/>
      <protection/>
    </xf>
    <xf numFmtId="0" fontId="2" fillId="0" borderId="10" xfId="99" applyFont="1" applyBorder="1" applyAlignment="1">
      <alignment horizontal="center" vertical="center" wrapText="1"/>
      <protection/>
    </xf>
    <xf numFmtId="0" fontId="2" fillId="0" borderId="10" xfId="99" applyFont="1" applyBorder="1" applyAlignment="1">
      <alignment horizontal="left" vertical="center" wrapText="1"/>
      <protection/>
    </xf>
    <xf numFmtId="0" fontId="3" fillId="0" borderId="10" xfId="99" applyFont="1" applyBorder="1" applyAlignment="1">
      <alignment horizontal="left" vertical="center" wrapText="1"/>
      <protection/>
    </xf>
    <xf numFmtId="0" fontId="3" fillId="0" borderId="0" xfId="99" applyFont="1" applyAlignment="1">
      <alignment horizontal="left" wrapText="1"/>
      <protection/>
    </xf>
    <xf numFmtId="0" fontId="1" fillId="0" borderId="0" xfId="101" applyFont="1" applyAlignment="1">
      <alignment horizontal="center" vertical="center" wrapText="1"/>
      <protection/>
    </xf>
    <xf numFmtId="0" fontId="2" fillId="0" borderId="0" xfId="101" applyFont="1" applyAlignment="1">
      <alignment horizontal="center" vertical="center" wrapText="1"/>
      <protection/>
    </xf>
    <xf numFmtId="0" fontId="2" fillId="0" borderId="0" xfId="101" applyFont="1" applyAlignment="1">
      <alignment horizontal="left" vertical="center" wrapText="1"/>
      <protection/>
    </xf>
    <xf numFmtId="0" fontId="2" fillId="0" borderId="0" xfId="101" applyFont="1" applyAlignment="1">
      <alignment horizontal="left" vertical="center" wrapText="1"/>
      <protection/>
    </xf>
    <xf numFmtId="0" fontId="2" fillId="0" borderId="0" xfId="101" applyFont="1" applyAlignment="1">
      <alignment horizontal="center" vertical="center" wrapText="1"/>
      <protection/>
    </xf>
    <xf numFmtId="0" fontId="2" fillId="0" borderId="10" xfId="101" applyFont="1" applyBorder="1" applyAlignment="1">
      <alignment horizontal="left" vertical="center" wrapText="1"/>
      <protection/>
    </xf>
    <xf numFmtId="0" fontId="2" fillId="0" borderId="10" xfId="101" applyFont="1" applyBorder="1" applyAlignment="1">
      <alignment horizontal="center" vertical="center" wrapText="1"/>
      <protection/>
    </xf>
    <xf numFmtId="0" fontId="3" fillId="0" borderId="10" xfId="101" applyFont="1" applyBorder="1" applyAlignment="1">
      <alignment horizontal="left" vertical="center" wrapText="1"/>
      <protection/>
    </xf>
    <xf numFmtId="0" fontId="3" fillId="0" borderId="10" xfId="101" applyFont="1" applyBorder="1" applyAlignment="1">
      <alignment horizontal="center" vertical="center" wrapText="1"/>
      <protection/>
    </xf>
    <xf numFmtId="0" fontId="0" fillId="0" borderId="0" xfId="101">
      <alignment/>
      <protection/>
    </xf>
    <xf numFmtId="0" fontId="2" fillId="0" borderId="10" xfId="101" applyFont="1" applyBorder="1" applyAlignment="1">
      <alignment horizontal="center" vertical="center" wrapText="1"/>
      <protection/>
    </xf>
    <xf numFmtId="0" fontId="2" fillId="0" borderId="10" xfId="101" applyFont="1" applyBorder="1" applyAlignment="1">
      <alignment horizontal="left" vertical="center" wrapText="1"/>
      <protection/>
    </xf>
    <xf numFmtId="0" fontId="3" fillId="0" borderId="10" xfId="101" applyFont="1" applyBorder="1" applyAlignment="1">
      <alignment horizontal="left" vertical="center" wrapText="1"/>
      <protection/>
    </xf>
    <xf numFmtId="0" fontId="3" fillId="0" borderId="0" xfId="101" applyFont="1" applyAlignment="1">
      <alignment horizontal="left" wrapText="1"/>
      <protection/>
    </xf>
    <xf numFmtId="0" fontId="1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0" xfId="55" applyFont="1" applyAlignment="1">
      <alignment horizontal="left" wrapText="1"/>
      <protection/>
    </xf>
    <xf numFmtId="0" fontId="1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horizontal="left" vertical="center" wrapText="1"/>
      <protection/>
    </xf>
    <xf numFmtId="0" fontId="2" fillId="0" borderId="0" xfId="59" applyFont="1" applyAlignment="1">
      <alignment horizontal="left" vertical="center" wrapText="1"/>
      <protection/>
    </xf>
    <xf numFmtId="0" fontId="2" fillId="0" borderId="0" xfId="59" applyFont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0" fillId="0" borderId="0" xfId="59">
      <alignment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0" fontId="3" fillId="0" borderId="0" xfId="59" applyFont="1" applyAlignment="1">
      <alignment horizontal="left" wrapText="1"/>
      <protection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0" fillId="0" borderId="0" xfId="63">
      <alignment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0" xfId="63" applyFont="1" applyAlignment="1">
      <alignment horizontal="left" wrapText="1"/>
      <protection/>
    </xf>
    <xf numFmtId="0" fontId="1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0" borderId="0" xfId="71" applyFont="1" applyAlignment="1">
      <alignment horizontal="center" vertical="center" wrapText="1"/>
      <protection/>
    </xf>
    <xf numFmtId="0" fontId="2" fillId="0" borderId="10" xfId="71" applyFont="1" applyBorder="1" applyAlignment="1">
      <alignment horizontal="left" vertical="center" wrapText="1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0" borderId="10" xfId="77" applyFont="1" applyBorder="1" applyAlignment="1">
      <alignment horizontal="center" vertical="center" wrapText="1"/>
      <protection/>
    </xf>
    <xf numFmtId="0" fontId="3" fillId="0" borderId="10" xfId="71" applyFont="1" applyBorder="1" applyAlignment="1">
      <alignment horizontal="left" vertical="center" wrapText="1"/>
      <protection/>
    </xf>
    <xf numFmtId="0" fontId="3" fillId="0" borderId="10" xfId="71" applyFont="1" applyBorder="1" applyAlignment="1">
      <alignment horizontal="center" vertical="center" wrapText="1"/>
      <protection/>
    </xf>
    <xf numFmtId="0" fontId="0" fillId="0" borderId="0" xfId="71">
      <alignment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left" vertical="center" wrapText="1"/>
      <protection/>
    </xf>
    <xf numFmtId="0" fontId="3" fillId="0" borderId="10" xfId="71" applyFont="1" applyBorder="1" applyAlignment="1">
      <alignment horizontal="left" vertical="center" wrapText="1"/>
      <protection/>
    </xf>
    <xf numFmtId="0" fontId="3" fillId="0" borderId="0" xfId="71" applyFont="1" applyAlignment="1">
      <alignment horizontal="left" wrapText="1"/>
      <protection/>
    </xf>
    <xf numFmtId="0" fontId="1" fillId="0" borderId="0" xfId="67" applyFont="1" applyAlignment="1">
      <alignment horizontal="center" vertical="center" wrapText="1"/>
      <protection/>
    </xf>
    <xf numFmtId="0" fontId="2" fillId="0" borderId="0" xfId="67" applyFont="1" applyAlignment="1">
      <alignment horizontal="center" vertical="center" wrapText="1"/>
      <protection/>
    </xf>
    <xf numFmtId="0" fontId="2" fillId="0" borderId="0" xfId="67" applyFont="1" applyAlignment="1">
      <alignment horizontal="left" vertical="center" wrapText="1"/>
      <protection/>
    </xf>
    <xf numFmtId="0" fontId="2" fillId="0" borderId="0" xfId="67" applyFont="1" applyAlignment="1">
      <alignment horizontal="left" vertical="center" wrapText="1"/>
      <protection/>
    </xf>
    <xf numFmtId="0" fontId="2" fillId="0" borderId="0" xfId="67" applyFont="1" applyAlignment="1">
      <alignment horizontal="center" vertical="center" wrapText="1"/>
      <protection/>
    </xf>
    <xf numFmtId="0" fontId="2" fillId="0" borderId="10" xfId="67" applyFont="1" applyBorder="1" applyAlignment="1">
      <alignment horizontal="left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0" fillId="0" borderId="0" xfId="67">
      <alignment/>
      <protection/>
    </xf>
    <xf numFmtId="0" fontId="2" fillId="0" borderId="10" xfId="67" applyFont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left"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0" xfId="67" applyFont="1" applyAlignment="1">
      <alignment horizontal="left" wrapText="1"/>
      <protection/>
    </xf>
    <xf numFmtId="0" fontId="1" fillId="0" borderId="0" xfId="75" applyFont="1" applyAlignment="1">
      <alignment horizontal="center" vertical="center" wrapText="1"/>
      <protection/>
    </xf>
    <xf numFmtId="0" fontId="2" fillId="0" borderId="0" xfId="75" applyFont="1" applyAlignment="1">
      <alignment horizontal="center" vertical="center" wrapText="1"/>
      <protection/>
    </xf>
    <xf numFmtId="0" fontId="2" fillId="0" borderId="0" xfId="75" applyFont="1" applyAlignment="1">
      <alignment horizontal="left" vertical="center" wrapText="1"/>
      <protection/>
    </xf>
    <xf numFmtId="0" fontId="2" fillId="0" borderId="0" xfId="75" applyFont="1" applyAlignment="1">
      <alignment horizontal="left" vertical="center" wrapText="1"/>
      <protection/>
    </xf>
    <xf numFmtId="0" fontId="2" fillId="0" borderId="0" xfId="75" applyFont="1" applyAlignment="1">
      <alignment horizontal="center" vertical="center" wrapText="1"/>
      <protection/>
    </xf>
    <xf numFmtId="0" fontId="2" fillId="0" borderId="10" xfId="75" applyFont="1" applyBorder="1" applyAlignment="1">
      <alignment horizontal="left" vertical="center" wrapText="1"/>
      <protection/>
    </xf>
    <xf numFmtId="0" fontId="2" fillId="0" borderId="10" xfId="75" applyFont="1" applyBorder="1" applyAlignment="1">
      <alignment horizontal="center" vertical="center" wrapText="1"/>
      <protection/>
    </xf>
    <xf numFmtId="0" fontId="3" fillId="0" borderId="10" xfId="75" applyFont="1" applyBorder="1" applyAlignment="1">
      <alignment horizontal="left" vertical="center" wrapText="1"/>
      <protection/>
    </xf>
    <xf numFmtId="0" fontId="3" fillId="0" borderId="10" xfId="75" applyFont="1" applyBorder="1" applyAlignment="1">
      <alignment horizontal="center" vertical="center" wrapText="1"/>
      <protection/>
    </xf>
    <xf numFmtId="0" fontId="0" fillId="0" borderId="0" xfId="75">
      <alignment/>
      <protection/>
    </xf>
    <xf numFmtId="0" fontId="2" fillId="0" borderId="10" xfId="75" applyFont="1" applyBorder="1" applyAlignment="1">
      <alignment horizontal="center" vertical="center" wrapText="1"/>
      <protection/>
    </xf>
    <xf numFmtId="0" fontId="2" fillId="0" borderId="10" xfId="75" applyFont="1" applyBorder="1" applyAlignment="1">
      <alignment horizontal="left" vertical="center" wrapText="1"/>
      <protection/>
    </xf>
    <xf numFmtId="0" fontId="3" fillId="0" borderId="10" xfId="75" applyFont="1" applyBorder="1" applyAlignment="1">
      <alignment horizontal="left" vertical="center" wrapText="1"/>
      <protection/>
    </xf>
    <xf numFmtId="0" fontId="3" fillId="0" borderId="0" xfId="75" applyFont="1" applyAlignment="1">
      <alignment horizontal="left" wrapText="1"/>
      <protection/>
    </xf>
    <xf numFmtId="0" fontId="1" fillId="0" borderId="0" xfId="81" applyFont="1" applyAlignment="1">
      <alignment horizontal="center" vertical="center" wrapText="1"/>
      <protection/>
    </xf>
    <xf numFmtId="0" fontId="2" fillId="0" borderId="0" xfId="81" applyFont="1" applyAlignment="1">
      <alignment horizontal="center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0" borderId="0" xfId="81" applyFont="1" applyAlignment="1">
      <alignment horizontal="center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10" xfId="81" applyFont="1" applyBorder="1" applyAlignment="1">
      <alignment horizontal="center" vertical="center" wrapText="1"/>
      <protection/>
    </xf>
    <xf numFmtId="0" fontId="3" fillId="0" borderId="10" xfId="81" applyFont="1" applyBorder="1" applyAlignment="1">
      <alignment horizontal="left" vertical="center" wrapText="1"/>
      <protection/>
    </xf>
    <xf numFmtId="0" fontId="3" fillId="0" borderId="10" xfId="81" applyFont="1" applyBorder="1" applyAlignment="1">
      <alignment horizontal="center" vertical="center" wrapText="1"/>
      <protection/>
    </xf>
    <xf numFmtId="0" fontId="0" fillId="0" borderId="0" xfId="81">
      <alignment/>
      <protection/>
    </xf>
    <xf numFmtId="0" fontId="2" fillId="0" borderId="10" xfId="81" applyFont="1" applyBorder="1" applyAlignment="1">
      <alignment horizontal="center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3" fillId="0" borderId="10" xfId="81" applyFont="1" applyBorder="1" applyAlignment="1">
      <alignment horizontal="left" vertical="center" wrapText="1"/>
      <protection/>
    </xf>
    <xf numFmtId="0" fontId="3" fillId="0" borderId="0" xfId="81" applyFont="1" applyAlignment="1">
      <alignment horizontal="left" wrapText="1"/>
      <protection/>
    </xf>
    <xf numFmtId="0" fontId="1" fillId="0" borderId="0" xfId="85" applyFont="1" applyAlignment="1">
      <alignment horizontal="center" vertical="center" wrapText="1"/>
      <protection/>
    </xf>
    <xf numFmtId="0" fontId="2" fillId="0" borderId="0" xfId="85" applyFont="1" applyAlignment="1">
      <alignment horizontal="center" vertical="center" wrapText="1"/>
      <protection/>
    </xf>
    <xf numFmtId="0" fontId="2" fillId="0" borderId="0" xfId="85" applyFont="1" applyAlignment="1">
      <alignment horizontal="left" vertical="center" wrapText="1"/>
      <protection/>
    </xf>
    <xf numFmtId="0" fontId="2" fillId="0" borderId="0" xfId="85" applyFont="1" applyAlignment="1">
      <alignment horizontal="left" vertical="center" wrapText="1"/>
      <protection/>
    </xf>
    <xf numFmtId="0" fontId="2" fillId="0" borderId="0" xfId="85" applyFont="1" applyAlignment="1">
      <alignment horizontal="center" vertical="center" wrapText="1"/>
      <protection/>
    </xf>
    <xf numFmtId="0" fontId="2" fillId="0" borderId="10" xfId="85" applyFont="1" applyBorder="1" applyAlignment="1">
      <alignment horizontal="left" vertical="center" wrapText="1"/>
      <protection/>
    </xf>
    <xf numFmtId="0" fontId="2" fillId="0" borderId="10" xfId="85" applyFont="1" applyBorder="1" applyAlignment="1">
      <alignment horizontal="center" vertical="center" wrapText="1"/>
      <protection/>
    </xf>
    <xf numFmtId="0" fontId="3" fillId="0" borderId="10" xfId="85" applyFont="1" applyBorder="1" applyAlignment="1">
      <alignment horizontal="left" vertical="center" wrapText="1"/>
      <protection/>
    </xf>
    <xf numFmtId="0" fontId="3" fillId="0" borderId="10" xfId="85" applyFont="1" applyBorder="1" applyAlignment="1">
      <alignment horizontal="center" vertical="center" wrapText="1"/>
      <protection/>
    </xf>
    <xf numFmtId="0" fontId="0" fillId="0" borderId="0" xfId="85">
      <alignment/>
      <protection/>
    </xf>
    <xf numFmtId="0" fontId="2" fillId="0" borderId="10" xfId="85" applyFont="1" applyBorder="1" applyAlignment="1">
      <alignment horizontal="center" vertical="center" wrapText="1"/>
      <protection/>
    </xf>
    <xf numFmtId="0" fontId="2" fillId="0" borderId="10" xfId="85" applyFont="1" applyBorder="1" applyAlignment="1">
      <alignment horizontal="left" vertical="center" wrapText="1"/>
      <protection/>
    </xf>
    <xf numFmtId="0" fontId="3" fillId="0" borderId="10" xfId="85" applyFont="1" applyBorder="1" applyAlignment="1">
      <alignment horizontal="left" vertical="center" wrapText="1"/>
      <protection/>
    </xf>
    <xf numFmtId="0" fontId="3" fillId="0" borderId="0" xfId="85" applyFont="1" applyAlignment="1">
      <alignment horizontal="left" wrapText="1"/>
      <protection/>
    </xf>
    <xf numFmtId="0" fontId="1" fillId="0" borderId="0" xfId="89" applyFont="1" applyAlignment="1">
      <alignment horizontal="center" vertical="center" wrapText="1"/>
      <protection/>
    </xf>
    <xf numFmtId="0" fontId="2" fillId="0" borderId="0" xfId="89" applyFont="1" applyAlignment="1">
      <alignment horizontal="center" vertical="center" wrapText="1"/>
      <protection/>
    </xf>
    <xf numFmtId="0" fontId="2" fillId="0" borderId="0" xfId="89" applyFont="1" applyAlignment="1">
      <alignment horizontal="left" vertical="center" wrapText="1"/>
      <protection/>
    </xf>
    <xf numFmtId="0" fontId="2" fillId="0" borderId="0" xfId="89" applyFont="1" applyAlignment="1">
      <alignment horizontal="left" vertical="center" wrapText="1"/>
      <protection/>
    </xf>
    <xf numFmtId="0" fontId="2" fillId="0" borderId="0" xfId="89" applyFont="1" applyAlignment="1">
      <alignment horizontal="center" vertical="center" wrapText="1"/>
      <protection/>
    </xf>
    <xf numFmtId="0" fontId="2" fillId="0" borderId="10" xfId="89" applyFont="1" applyBorder="1" applyAlignment="1">
      <alignment horizontal="left" vertical="center" wrapText="1"/>
      <protection/>
    </xf>
    <xf numFmtId="0" fontId="2" fillId="0" borderId="10" xfId="89" applyFont="1" applyBorder="1" applyAlignment="1">
      <alignment horizontal="center" vertical="center" wrapText="1"/>
      <protection/>
    </xf>
    <xf numFmtId="0" fontId="3" fillId="0" borderId="10" xfId="89" applyFont="1" applyBorder="1" applyAlignment="1">
      <alignment horizontal="left" vertical="center" wrapText="1"/>
      <protection/>
    </xf>
    <xf numFmtId="0" fontId="3" fillId="0" borderId="10" xfId="89" applyFont="1" applyBorder="1" applyAlignment="1">
      <alignment horizontal="center" vertical="center" wrapText="1"/>
      <protection/>
    </xf>
    <xf numFmtId="0" fontId="0" fillId="0" borderId="0" xfId="89">
      <alignment/>
      <protection/>
    </xf>
    <xf numFmtId="0" fontId="2" fillId="0" borderId="10" xfId="89" applyFont="1" applyBorder="1" applyAlignment="1">
      <alignment horizontal="center" vertical="center" wrapText="1"/>
      <protection/>
    </xf>
    <xf numFmtId="0" fontId="2" fillId="0" borderId="10" xfId="89" applyFont="1" applyBorder="1" applyAlignment="1">
      <alignment horizontal="left" vertical="center" wrapText="1"/>
      <protection/>
    </xf>
    <xf numFmtId="0" fontId="3" fillId="0" borderId="10" xfId="89" applyFont="1" applyBorder="1" applyAlignment="1">
      <alignment horizontal="left" vertical="center" wrapText="1"/>
      <protection/>
    </xf>
    <xf numFmtId="0" fontId="3" fillId="0" borderId="0" xfId="89" applyFont="1" applyAlignment="1">
      <alignment horizontal="left" wrapText="1"/>
      <protection/>
    </xf>
    <xf numFmtId="0" fontId="1" fillId="0" borderId="0" xfId="92" applyFont="1" applyAlignment="1">
      <alignment horizontal="center" vertical="center" wrapText="1"/>
      <protection/>
    </xf>
    <xf numFmtId="0" fontId="2" fillId="0" borderId="0" xfId="92" applyFont="1" applyAlignment="1">
      <alignment horizontal="center" vertical="center" wrapText="1"/>
      <protection/>
    </xf>
    <xf numFmtId="0" fontId="2" fillId="0" borderId="0" xfId="92" applyFont="1" applyAlignment="1">
      <alignment horizontal="center" vertical="center" wrapText="1"/>
      <protection/>
    </xf>
    <xf numFmtId="0" fontId="2" fillId="0" borderId="0" xfId="92" applyFont="1" applyAlignment="1">
      <alignment horizontal="left" vertical="center" wrapText="1"/>
      <protection/>
    </xf>
    <xf numFmtId="0" fontId="2" fillId="0" borderId="0" xfId="92" applyFont="1" applyAlignment="1">
      <alignment horizontal="left" vertical="center" wrapText="1"/>
      <protection/>
    </xf>
    <xf numFmtId="0" fontId="2" fillId="0" borderId="10" xfId="92" applyFont="1" applyBorder="1" applyAlignment="1">
      <alignment horizontal="left" vertical="center" wrapText="1"/>
      <protection/>
    </xf>
    <xf numFmtId="0" fontId="2" fillId="0" borderId="10" xfId="92" applyFont="1" applyBorder="1" applyAlignment="1">
      <alignment horizontal="center" vertical="center" wrapText="1"/>
      <protection/>
    </xf>
    <xf numFmtId="0" fontId="3" fillId="0" borderId="10" xfId="92" applyFont="1" applyBorder="1" applyAlignment="1">
      <alignment horizontal="left" vertical="center" wrapText="1"/>
      <protection/>
    </xf>
    <xf numFmtId="0" fontId="3" fillId="0" borderId="10" xfId="92" applyFont="1" applyBorder="1" applyAlignment="1">
      <alignment horizontal="center" vertical="center" wrapText="1"/>
      <protection/>
    </xf>
    <xf numFmtId="0" fontId="0" fillId="0" borderId="0" xfId="92">
      <alignment/>
      <protection/>
    </xf>
    <xf numFmtId="0" fontId="2" fillId="0" borderId="10" xfId="92" applyFont="1" applyBorder="1" applyAlignment="1">
      <alignment horizontal="center" vertical="center" wrapText="1"/>
      <protection/>
    </xf>
    <xf numFmtId="0" fontId="2" fillId="0" borderId="10" xfId="92" applyFont="1" applyBorder="1" applyAlignment="1">
      <alignment horizontal="left" vertical="center" wrapText="1"/>
      <protection/>
    </xf>
    <xf numFmtId="0" fontId="3" fillId="0" borderId="10" xfId="92" applyFont="1" applyBorder="1" applyAlignment="1">
      <alignment horizontal="left" vertical="center" wrapText="1"/>
      <protection/>
    </xf>
    <xf numFmtId="0" fontId="3" fillId="0" borderId="0" xfId="92" applyFont="1" applyAlignment="1">
      <alignment horizontal="left" wrapText="1"/>
      <protection/>
    </xf>
    <xf numFmtId="0" fontId="1" fillId="0" borderId="0" xfId="84" applyFont="1" applyAlignment="1">
      <alignment horizontal="center" vertical="center" wrapText="1"/>
      <protection/>
    </xf>
    <xf numFmtId="0" fontId="2" fillId="0" borderId="0" xfId="84" applyFont="1" applyAlignment="1">
      <alignment horizontal="center" vertical="center" wrapText="1"/>
      <protection/>
    </xf>
    <xf numFmtId="0" fontId="2" fillId="0" borderId="0" xfId="84" applyFont="1" applyAlignment="1">
      <alignment horizontal="left" vertical="center" wrapText="1"/>
      <protection/>
    </xf>
    <xf numFmtId="0" fontId="2" fillId="0" borderId="0" xfId="84" applyFont="1" applyAlignment="1">
      <alignment horizontal="left" vertical="center" wrapText="1"/>
      <protection/>
    </xf>
    <xf numFmtId="0" fontId="2" fillId="0" borderId="0" xfId="84" applyFont="1" applyAlignment="1">
      <alignment horizontal="center" vertical="center" wrapText="1"/>
      <protection/>
    </xf>
    <xf numFmtId="0" fontId="2" fillId="0" borderId="10" xfId="84" applyFont="1" applyBorder="1" applyAlignment="1">
      <alignment horizontal="left" vertical="center" wrapText="1"/>
      <protection/>
    </xf>
    <xf numFmtId="0" fontId="3" fillId="0" borderId="10" xfId="84" applyFont="1" applyBorder="1" applyAlignment="1">
      <alignment horizontal="left" vertical="center" wrapText="1"/>
      <protection/>
    </xf>
    <xf numFmtId="0" fontId="3" fillId="0" borderId="10" xfId="84" applyFont="1" applyBorder="1" applyAlignment="1">
      <alignment horizontal="center" vertical="center" wrapText="1"/>
      <protection/>
    </xf>
    <xf numFmtId="0" fontId="0" fillId="0" borderId="0" xfId="84">
      <alignment/>
      <protection/>
    </xf>
    <xf numFmtId="0" fontId="2" fillId="0" borderId="10" xfId="84" applyFont="1" applyBorder="1" applyAlignment="1">
      <alignment horizontal="center" vertical="center" wrapText="1"/>
      <protection/>
    </xf>
    <xf numFmtId="0" fontId="2" fillId="0" borderId="10" xfId="84" applyFont="1" applyBorder="1" applyAlignment="1">
      <alignment horizontal="left" vertical="center" wrapText="1"/>
      <protection/>
    </xf>
    <xf numFmtId="0" fontId="3" fillId="0" borderId="10" xfId="84" applyFont="1" applyBorder="1" applyAlignment="1">
      <alignment horizontal="left" vertical="center" wrapText="1"/>
      <protection/>
    </xf>
    <xf numFmtId="0" fontId="3" fillId="0" borderId="0" xfId="84" applyFont="1" applyAlignment="1">
      <alignment horizontal="left" wrapText="1"/>
      <protection/>
    </xf>
    <xf numFmtId="0" fontId="1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wrapText="1"/>
      <protection/>
    </xf>
    <xf numFmtId="0" fontId="1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left" wrapText="1"/>
      <protection/>
    </xf>
    <xf numFmtId="0" fontId="1" fillId="0" borderId="0" xfId="70" applyFont="1" applyAlignment="1">
      <alignment horizontal="center" vertical="center" wrapText="1"/>
      <protection/>
    </xf>
    <xf numFmtId="0" fontId="2" fillId="0" borderId="0" xfId="70" applyFont="1" applyAlignment="1">
      <alignment horizontal="center" vertical="center" wrapText="1"/>
      <protection/>
    </xf>
    <xf numFmtId="0" fontId="2" fillId="0" borderId="0" xfId="70" applyFont="1" applyAlignment="1">
      <alignment horizontal="left" vertical="center" wrapText="1"/>
      <protection/>
    </xf>
    <xf numFmtId="0" fontId="2" fillId="0" borderId="0" xfId="70" applyFont="1" applyAlignment="1">
      <alignment horizontal="left" vertical="center" wrapText="1"/>
      <protection/>
    </xf>
    <xf numFmtId="0" fontId="2" fillId="0" borderId="0" xfId="70" applyFont="1" applyAlignment="1">
      <alignment horizontal="center" vertical="center" wrapText="1"/>
      <protection/>
    </xf>
    <xf numFmtId="0" fontId="2" fillId="0" borderId="10" xfId="70" applyFont="1" applyBorder="1" applyAlignment="1">
      <alignment horizontal="left" vertical="center" wrapText="1"/>
      <protection/>
    </xf>
    <xf numFmtId="0" fontId="2" fillId="0" borderId="10" xfId="70" applyFont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left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0" fillId="0" borderId="0" xfId="70">
      <alignment/>
      <protection/>
    </xf>
    <xf numFmtId="0" fontId="2" fillId="0" borderId="10" xfId="70" applyFont="1" applyBorder="1" applyAlignment="1">
      <alignment horizontal="center" vertical="center" wrapText="1"/>
      <protection/>
    </xf>
    <xf numFmtId="0" fontId="2" fillId="0" borderId="10" xfId="70" applyFont="1" applyBorder="1" applyAlignment="1">
      <alignment horizontal="left" vertical="center" wrapText="1"/>
      <protection/>
    </xf>
    <xf numFmtId="0" fontId="3" fillId="0" borderId="10" xfId="70" applyFont="1" applyBorder="1" applyAlignment="1">
      <alignment horizontal="left" vertical="center" wrapText="1"/>
      <protection/>
    </xf>
    <xf numFmtId="0" fontId="3" fillId="0" borderId="0" xfId="70" applyFont="1" applyAlignment="1">
      <alignment horizontal="left" wrapText="1"/>
      <protection/>
    </xf>
    <xf numFmtId="0" fontId="1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left" vertical="center" wrapText="1"/>
      <protection/>
    </xf>
    <xf numFmtId="0" fontId="2" fillId="0" borderId="0" xfId="64" applyFont="1" applyAlignment="1">
      <alignment horizontal="left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0" fillId="0" borderId="0" xfId="64">
      <alignment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0" xfId="64" applyFont="1" applyAlignment="1">
      <alignment horizontal="left" wrapText="1"/>
      <protection/>
    </xf>
    <xf numFmtId="0" fontId="1" fillId="0" borderId="0" xfId="102" applyFont="1" applyAlignment="1">
      <alignment horizontal="center" vertical="center" wrapText="1"/>
      <protection/>
    </xf>
    <xf numFmtId="0" fontId="2" fillId="0" borderId="0" xfId="102" applyFont="1" applyAlignment="1">
      <alignment horizontal="center" vertical="center" wrapText="1"/>
      <protection/>
    </xf>
    <xf numFmtId="0" fontId="2" fillId="0" borderId="0" xfId="102" applyFont="1" applyAlignment="1">
      <alignment horizontal="left" vertical="center" wrapText="1"/>
      <protection/>
    </xf>
    <xf numFmtId="0" fontId="2" fillId="0" borderId="0" xfId="102" applyFont="1" applyAlignment="1">
      <alignment horizontal="left" vertical="center" wrapText="1"/>
      <protection/>
    </xf>
    <xf numFmtId="0" fontId="2" fillId="0" borderId="0" xfId="102" applyFont="1" applyAlignment="1">
      <alignment horizontal="center" vertical="center" wrapText="1"/>
      <protection/>
    </xf>
    <xf numFmtId="0" fontId="2" fillId="0" borderId="10" xfId="102" applyFont="1" applyBorder="1" applyAlignment="1">
      <alignment horizontal="left" vertical="center" wrapText="1"/>
      <protection/>
    </xf>
    <xf numFmtId="0" fontId="2" fillId="0" borderId="10" xfId="102" applyFont="1" applyBorder="1" applyAlignment="1">
      <alignment horizontal="center" vertical="center" wrapText="1"/>
      <protection/>
    </xf>
    <xf numFmtId="0" fontId="3" fillId="0" borderId="10" xfId="102" applyFont="1" applyBorder="1" applyAlignment="1">
      <alignment horizontal="left" vertical="center" wrapText="1"/>
      <protection/>
    </xf>
    <xf numFmtId="0" fontId="3" fillId="0" borderId="10" xfId="102" applyFont="1" applyBorder="1" applyAlignment="1">
      <alignment horizontal="center" vertical="center" wrapText="1"/>
      <protection/>
    </xf>
    <xf numFmtId="0" fontId="0" fillId="0" borderId="0" xfId="102">
      <alignment/>
      <protection/>
    </xf>
    <xf numFmtId="0" fontId="2" fillId="0" borderId="10" xfId="102" applyFont="1" applyBorder="1" applyAlignment="1">
      <alignment horizontal="center" vertical="center" wrapText="1"/>
      <protection/>
    </xf>
    <xf numFmtId="0" fontId="2" fillId="0" borderId="10" xfId="102" applyFont="1" applyBorder="1" applyAlignment="1">
      <alignment horizontal="left" vertical="center" wrapText="1"/>
      <protection/>
    </xf>
    <xf numFmtId="0" fontId="3" fillId="0" borderId="10" xfId="102" applyFont="1" applyBorder="1" applyAlignment="1">
      <alignment horizontal="left" vertical="center" wrapText="1"/>
      <protection/>
    </xf>
    <xf numFmtId="0" fontId="3" fillId="0" borderId="0" xfId="102" applyFont="1" applyAlignment="1">
      <alignment horizontal="left" wrapText="1"/>
      <protection/>
    </xf>
    <xf numFmtId="0" fontId="1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left" vertical="center" wrapText="1"/>
      <protection/>
    </xf>
    <xf numFmtId="0" fontId="2" fillId="0" borderId="0" xfId="68" applyFont="1" applyAlignment="1">
      <alignment horizontal="left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10" xfId="68" applyFont="1" applyBorder="1" applyAlignment="1">
      <alignment horizontal="left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0" fontId="0" fillId="0" borderId="0" xfId="68">
      <alignment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horizontal="left" vertical="center" wrapText="1"/>
      <protection/>
    </xf>
    <xf numFmtId="0" fontId="3" fillId="0" borderId="0" xfId="68" applyFont="1" applyAlignment="1">
      <alignment horizontal="left" wrapText="1"/>
      <protection/>
    </xf>
    <xf numFmtId="0" fontId="1" fillId="0" borderId="0" xfId="78" applyFont="1" applyAlignment="1">
      <alignment horizontal="center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2" fillId="0" borderId="10" xfId="78" applyFont="1" applyBorder="1" applyAlignment="1">
      <alignment horizontal="left" vertical="center" wrapText="1"/>
      <protection/>
    </xf>
    <xf numFmtId="0" fontId="2" fillId="0" borderId="10" xfId="78" applyFont="1" applyBorder="1" applyAlignment="1">
      <alignment horizontal="center" vertical="center" wrapText="1"/>
      <protection/>
    </xf>
    <xf numFmtId="0" fontId="3" fillId="0" borderId="10" xfId="78" applyFont="1" applyBorder="1" applyAlignment="1">
      <alignment horizontal="left" vertical="center" wrapText="1"/>
      <protection/>
    </xf>
    <xf numFmtId="0" fontId="3" fillId="0" borderId="10" xfId="78" applyFont="1" applyBorder="1" applyAlignment="1">
      <alignment horizontal="center" vertical="center" wrapText="1"/>
      <protection/>
    </xf>
    <xf numFmtId="0" fontId="0" fillId="0" borderId="0" xfId="78">
      <alignment/>
      <protection/>
    </xf>
    <xf numFmtId="0" fontId="2" fillId="0" borderId="10" xfId="78" applyFont="1" applyBorder="1" applyAlignment="1">
      <alignment horizontal="center" vertical="center" wrapText="1"/>
      <protection/>
    </xf>
    <xf numFmtId="0" fontId="2" fillId="0" borderId="10" xfId="78" applyFont="1" applyBorder="1" applyAlignment="1">
      <alignment horizontal="left" vertical="center" wrapText="1"/>
      <protection/>
    </xf>
    <xf numFmtId="0" fontId="3" fillId="0" borderId="10" xfId="78" applyFont="1" applyBorder="1" applyAlignment="1">
      <alignment horizontal="left" vertical="center" wrapText="1"/>
      <protection/>
    </xf>
    <xf numFmtId="0" fontId="3" fillId="0" borderId="0" xfId="78" applyFont="1" applyAlignment="1">
      <alignment horizontal="left" wrapText="1"/>
      <protection/>
    </xf>
    <xf numFmtId="0" fontId="1" fillId="0" borderId="0" xfId="80" applyFont="1" applyAlignment="1">
      <alignment horizontal="center" vertical="center" wrapText="1"/>
      <protection/>
    </xf>
    <xf numFmtId="0" fontId="2" fillId="0" borderId="0" xfId="80" applyFont="1" applyAlignment="1">
      <alignment horizontal="center" vertical="center" wrapText="1"/>
      <protection/>
    </xf>
    <xf numFmtId="0" fontId="2" fillId="0" borderId="0" xfId="80" applyFont="1" applyAlignment="1">
      <alignment horizontal="left" vertical="center" wrapText="1"/>
      <protection/>
    </xf>
    <xf numFmtId="0" fontId="2" fillId="0" borderId="0" xfId="80" applyFont="1" applyAlignment="1">
      <alignment horizontal="left" vertical="center" wrapText="1"/>
      <protection/>
    </xf>
    <xf numFmtId="0" fontId="2" fillId="0" borderId="0" xfId="80" applyFont="1" applyAlignment="1">
      <alignment horizontal="center" vertical="center" wrapText="1"/>
      <protection/>
    </xf>
    <xf numFmtId="0" fontId="2" fillId="0" borderId="10" xfId="80" applyFont="1" applyBorder="1" applyAlignment="1">
      <alignment horizontal="left" vertical="center" wrapText="1"/>
      <protection/>
    </xf>
    <xf numFmtId="0" fontId="2" fillId="0" borderId="10" xfId="80" applyFont="1" applyBorder="1" applyAlignment="1">
      <alignment horizontal="center" vertical="center" wrapText="1"/>
      <protection/>
    </xf>
    <xf numFmtId="0" fontId="3" fillId="0" borderId="10" xfId="80" applyFont="1" applyBorder="1" applyAlignment="1">
      <alignment horizontal="left" vertical="center" wrapText="1"/>
      <protection/>
    </xf>
    <xf numFmtId="0" fontId="3" fillId="0" borderId="10" xfId="80" applyFont="1" applyBorder="1" applyAlignment="1">
      <alignment horizontal="center" vertical="center" wrapText="1"/>
      <protection/>
    </xf>
    <xf numFmtId="0" fontId="0" fillId="0" borderId="0" xfId="80">
      <alignment/>
      <protection/>
    </xf>
    <xf numFmtId="0" fontId="2" fillId="0" borderId="10" xfId="80" applyFont="1" applyBorder="1" applyAlignment="1">
      <alignment horizontal="center" vertical="center" wrapText="1"/>
      <protection/>
    </xf>
    <xf numFmtId="0" fontId="2" fillId="0" borderId="10" xfId="80" applyFont="1" applyBorder="1" applyAlignment="1">
      <alignment horizontal="left" vertical="center" wrapText="1"/>
      <protection/>
    </xf>
    <xf numFmtId="0" fontId="3" fillId="0" borderId="10" xfId="80" applyFont="1" applyBorder="1" applyAlignment="1">
      <alignment horizontal="left" vertical="center" wrapText="1"/>
      <protection/>
    </xf>
    <xf numFmtId="0" fontId="3" fillId="0" borderId="0" xfId="80" applyFont="1" applyAlignment="1">
      <alignment horizontal="left" wrapText="1"/>
      <protection/>
    </xf>
    <xf numFmtId="0" fontId="1" fillId="0" borderId="0" xfId="86" applyFont="1" applyAlignment="1">
      <alignment horizontal="center" vertical="center" wrapText="1"/>
      <protection/>
    </xf>
    <xf numFmtId="0" fontId="2" fillId="0" borderId="0" xfId="86" applyFont="1" applyAlignment="1">
      <alignment horizontal="center" vertical="center" wrapText="1"/>
      <protection/>
    </xf>
    <xf numFmtId="0" fontId="2" fillId="0" borderId="0" xfId="86" applyFont="1" applyAlignment="1">
      <alignment horizontal="left" vertical="center" wrapText="1"/>
      <protection/>
    </xf>
    <xf numFmtId="0" fontId="2" fillId="0" borderId="0" xfId="86" applyFont="1" applyAlignment="1">
      <alignment horizontal="left" vertical="center" wrapText="1"/>
      <protection/>
    </xf>
    <xf numFmtId="0" fontId="2" fillId="0" borderId="0" xfId="86" applyFont="1" applyAlignment="1">
      <alignment horizontal="center" vertical="center" wrapText="1"/>
      <protection/>
    </xf>
    <xf numFmtId="0" fontId="2" fillId="0" borderId="10" xfId="86" applyFont="1" applyBorder="1" applyAlignment="1">
      <alignment horizontal="left" vertical="center" wrapText="1"/>
      <protection/>
    </xf>
    <xf numFmtId="0" fontId="2" fillId="0" borderId="10" xfId="86" applyFont="1" applyBorder="1" applyAlignment="1">
      <alignment horizontal="center" vertical="center" wrapText="1"/>
      <protection/>
    </xf>
    <xf numFmtId="0" fontId="3" fillId="0" borderId="10" xfId="86" applyFont="1" applyBorder="1" applyAlignment="1">
      <alignment horizontal="left" vertical="center" wrapText="1"/>
      <protection/>
    </xf>
    <xf numFmtId="0" fontId="3" fillId="0" borderId="10" xfId="86" applyFont="1" applyBorder="1" applyAlignment="1">
      <alignment horizontal="center" vertical="center" wrapText="1"/>
      <protection/>
    </xf>
    <xf numFmtId="0" fontId="0" fillId="0" borderId="0" xfId="86">
      <alignment/>
      <protection/>
    </xf>
    <xf numFmtId="0" fontId="2" fillId="0" borderId="10" xfId="86" applyFont="1" applyBorder="1" applyAlignment="1">
      <alignment horizontal="center" vertical="center" wrapText="1"/>
      <protection/>
    </xf>
    <xf numFmtId="0" fontId="2" fillId="0" borderId="10" xfId="86" applyFont="1" applyBorder="1" applyAlignment="1">
      <alignment horizontal="left" vertical="center" wrapText="1"/>
      <protection/>
    </xf>
    <xf numFmtId="0" fontId="3" fillId="0" borderId="10" xfId="86" applyFont="1" applyBorder="1" applyAlignment="1">
      <alignment horizontal="left" vertical="center" wrapText="1"/>
      <protection/>
    </xf>
    <xf numFmtId="0" fontId="3" fillId="0" borderId="0" xfId="86" applyFont="1" applyAlignment="1">
      <alignment horizontal="left" wrapText="1"/>
      <protection/>
    </xf>
    <xf numFmtId="0" fontId="1" fillId="0" borderId="0" xfId="90" applyFont="1" applyAlignment="1">
      <alignment horizontal="center" vertical="center" wrapText="1"/>
      <protection/>
    </xf>
    <xf numFmtId="0" fontId="2" fillId="0" borderId="0" xfId="90" applyFont="1" applyAlignment="1">
      <alignment horizontal="center" vertical="center" wrapText="1"/>
      <protection/>
    </xf>
    <xf numFmtId="0" fontId="2" fillId="0" borderId="0" xfId="90" applyFont="1" applyAlignment="1">
      <alignment horizontal="left" vertical="center" wrapText="1"/>
      <protection/>
    </xf>
    <xf numFmtId="0" fontId="2" fillId="0" borderId="0" xfId="90" applyFont="1" applyAlignment="1">
      <alignment horizontal="left" vertical="center" wrapText="1"/>
      <protection/>
    </xf>
    <xf numFmtId="0" fontId="2" fillId="0" borderId="0" xfId="90" applyFont="1" applyAlignment="1">
      <alignment horizontal="center" vertical="center" wrapText="1"/>
      <protection/>
    </xf>
    <xf numFmtId="0" fontId="2" fillId="0" borderId="10" xfId="90" applyFont="1" applyBorder="1" applyAlignment="1">
      <alignment horizontal="left" vertical="center" wrapText="1"/>
      <protection/>
    </xf>
    <xf numFmtId="0" fontId="2" fillId="0" borderId="10" xfId="90" applyFont="1" applyBorder="1" applyAlignment="1">
      <alignment horizontal="center" vertical="center" wrapText="1"/>
      <protection/>
    </xf>
    <xf numFmtId="0" fontId="3" fillId="0" borderId="10" xfId="90" applyFont="1" applyBorder="1" applyAlignment="1">
      <alignment horizontal="left" vertical="center" wrapText="1"/>
      <protection/>
    </xf>
    <xf numFmtId="0" fontId="3" fillId="0" borderId="10" xfId="90" applyFont="1" applyBorder="1" applyAlignment="1">
      <alignment horizontal="center" vertical="center" wrapText="1"/>
      <protection/>
    </xf>
    <xf numFmtId="0" fontId="0" fillId="0" borderId="0" xfId="90">
      <alignment/>
      <protection/>
    </xf>
    <xf numFmtId="0" fontId="2" fillId="0" borderId="10" xfId="90" applyFont="1" applyBorder="1" applyAlignment="1">
      <alignment horizontal="center" vertical="center" wrapText="1"/>
      <protection/>
    </xf>
    <xf numFmtId="0" fontId="2" fillId="0" borderId="10" xfId="90" applyFont="1" applyBorder="1" applyAlignment="1">
      <alignment horizontal="left" vertical="center" wrapText="1"/>
      <protection/>
    </xf>
    <xf numFmtId="0" fontId="3" fillId="0" borderId="10" xfId="90" applyFont="1" applyBorder="1" applyAlignment="1">
      <alignment horizontal="left" vertical="center" wrapText="1"/>
      <protection/>
    </xf>
    <xf numFmtId="0" fontId="3" fillId="0" borderId="0" xfId="90" applyFont="1" applyAlignment="1">
      <alignment horizontal="left" wrapText="1"/>
      <protection/>
    </xf>
    <xf numFmtId="0" fontId="1" fillId="0" borderId="0" xfId="94" applyFont="1" applyAlignment="1">
      <alignment horizontal="center" vertical="center" wrapText="1"/>
      <protection/>
    </xf>
    <xf numFmtId="0" fontId="2" fillId="0" borderId="0" xfId="94" applyFont="1" applyAlignment="1">
      <alignment horizontal="center" vertical="center" wrapText="1"/>
      <protection/>
    </xf>
    <xf numFmtId="0" fontId="2" fillId="0" borderId="0" xfId="94" applyFont="1" applyAlignment="1">
      <alignment horizontal="left" vertical="center" wrapText="1"/>
      <protection/>
    </xf>
    <xf numFmtId="0" fontId="2" fillId="0" borderId="0" xfId="94" applyFont="1" applyAlignment="1">
      <alignment horizontal="left" vertical="center" wrapText="1"/>
      <protection/>
    </xf>
    <xf numFmtId="0" fontId="2" fillId="0" borderId="0" xfId="94" applyFont="1" applyAlignment="1">
      <alignment horizontal="center" vertical="center" wrapText="1"/>
      <protection/>
    </xf>
    <xf numFmtId="0" fontId="2" fillId="0" borderId="10" xfId="94" applyFont="1" applyBorder="1" applyAlignment="1">
      <alignment horizontal="left" vertical="center" wrapText="1"/>
      <protection/>
    </xf>
    <xf numFmtId="0" fontId="2" fillId="0" borderId="10" xfId="94" applyFont="1" applyBorder="1" applyAlignment="1">
      <alignment horizontal="center" vertical="center" wrapText="1"/>
      <protection/>
    </xf>
    <xf numFmtId="0" fontId="3" fillId="0" borderId="10" xfId="94" applyFont="1" applyBorder="1" applyAlignment="1">
      <alignment horizontal="left" vertical="center" wrapText="1"/>
      <protection/>
    </xf>
    <xf numFmtId="0" fontId="3" fillId="0" borderId="10" xfId="94" applyFont="1" applyBorder="1" applyAlignment="1">
      <alignment horizontal="center" vertical="center" wrapText="1"/>
      <protection/>
    </xf>
    <xf numFmtId="0" fontId="0" fillId="0" borderId="0" xfId="94">
      <alignment/>
      <protection/>
    </xf>
    <xf numFmtId="0" fontId="2" fillId="0" borderId="10" xfId="94" applyFont="1" applyBorder="1" applyAlignment="1">
      <alignment horizontal="center" vertical="center" wrapText="1"/>
      <protection/>
    </xf>
    <xf numFmtId="0" fontId="2" fillId="0" borderId="10" xfId="94" applyFont="1" applyBorder="1" applyAlignment="1">
      <alignment horizontal="left" vertical="center" wrapText="1"/>
      <protection/>
    </xf>
    <xf numFmtId="0" fontId="3" fillId="0" borderId="10" xfId="94" applyFont="1" applyBorder="1" applyAlignment="1">
      <alignment horizontal="left" vertical="center" wrapText="1"/>
      <protection/>
    </xf>
    <xf numFmtId="0" fontId="3" fillId="0" borderId="0" xfId="94" applyFont="1" applyAlignment="1">
      <alignment horizontal="left" wrapText="1"/>
      <protection/>
    </xf>
    <xf numFmtId="0" fontId="1" fillId="0" borderId="0" xfId="95" applyFont="1" applyAlignment="1">
      <alignment horizontal="center" vertical="center" wrapText="1"/>
      <protection/>
    </xf>
    <xf numFmtId="0" fontId="2" fillId="0" borderId="0" xfId="95" applyFont="1" applyAlignment="1">
      <alignment horizontal="center" vertical="center" wrapText="1"/>
      <protection/>
    </xf>
    <xf numFmtId="0" fontId="2" fillId="0" borderId="0" xfId="95" applyFont="1" applyAlignment="1">
      <alignment horizontal="left" vertical="center" wrapText="1"/>
      <protection/>
    </xf>
    <xf numFmtId="0" fontId="2" fillId="0" borderId="0" xfId="95" applyFont="1" applyAlignment="1">
      <alignment horizontal="left" vertical="center" wrapText="1"/>
      <protection/>
    </xf>
    <xf numFmtId="0" fontId="2" fillId="0" borderId="0" xfId="95" applyFont="1" applyAlignment="1">
      <alignment horizontal="center" vertical="center" wrapText="1"/>
      <protection/>
    </xf>
    <xf numFmtId="0" fontId="2" fillId="0" borderId="10" xfId="95" applyFont="1" applyBorder="1" applyAlignment="1">
      <alignment horizontal="left" vertical="center" wrapText="1"/>
      <protection/>
    </xf>
    <xf numFmtId="0" fontId="3" fillId="0" borderId="10" xfId="95" applyFont="1" applyBorder="1" applyAlignment="1">
      <alignment horizontal="left" vertical="center" wrapText="1"/>
      <protection/>
    </xf>
    <xf numFmtId="0" fontId="3" fillId="0" borderId="10" xfId="95" applyFont="1" applyBorder="1" applyAlignment="1">
      <alignment horizontal="center" vertical="center" wrapText="1"/>
      <protection/>
    </xf>
    <xf numFmtId="0" fontId="0" fillId="0" borderId="0" xfId="95">
      <alignment/>
      <protection/>
    </xf>
    <xf numFmtId="0" fontId="2" fillId="0" borderId="10" xfId="95" applyFont="1" applyBorder="1" applyAlignment="1">
      <alignment horizontal="center" vertical="center" wrapText="1"/>
      <protection/>
    </xf>
    <xf numFmtId="0" fontId="2" fillId="0" borderId="10" xfId="95" applyFont="1" applyBorder="1" applyAlignment="1">
      <alignment horizontal="left" vertical="center" wrapText="1"/>
      <protection/>
    </xf>
    <xf numFmtId="0" fontId="3" fillId="0" borderId="10" xfId="95" applyFont="1" applyBorder="1" applyAlignment="1">
      <alignment horizontal="left" vertical="center" wrapText="1"/>
      <protection/>
    </xf>
    <xf numFmtId="0" fontId="3" fillId="0" borderId="0" xfId="95" applyFont="1" applyAlignment="1">
      <alignment horizontal="left" wrapText="1"/>
      <protection/>
    </xf>
    <xf numFmtId="0" fontId="1" fillId="0" borderId="0" xfId="62" applyFont="1" applyAlignment="1">
      <alignment horizontal="center" vertical="center" wrapText="1"/>
      <protection/>
    </xf>
    <xf numFmtId="0" fontId="2" fillId="0" borderId="0" xfId="62" applyFont="1" applyAlignment="1">
      <alignment horizontal="center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0" borderId="0" xfId="62" applyFont="1" applyAlignment="1">
      <alignment horizontal="center" vertical="center" wrapText="1"/>
      <protection/>
    </xf>
    <xf numFmtId="0" fontId="2" fillId="0" borderId="10" xfId="62" applyFont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0" xfId="62" applyFont="1" applyAlignment="1">
      <alignment horizontal="left" wrapText="1"/>
      <protection/>
    </xf>
    <xf numFmtId="0" fontId="1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0" xfId="53" applyFont="1" applyAlignment="1">
      <alignment horizontal="left" wrapText="1"/>
      <protection/>
    </xf>
    <xf numFmtId="0" fontId="1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left" wrapText="1"/>
      <protection/>
    </xf>
    <xf numFmtId="0" fontId="1" fillId="0" borderId="0" xfId="60" applyFont="1" applyAlignment="1">
      <alignment horizontal="center" vertical="center" wrapText="1"/>
      <protection/>
    </xf>
    <xf numFmtId="0" fontId="2" fillId="0" borderId="0" xfId="60" applyFont="1" applyAlignment="1">
      <alignment horizontal="center" vertical="center" wrapText="1"/>
      <protection/>
    </xf>
    <xf numFmtId="0" fontId="2" fillId="0" borderId="0" xfId="60" applyFont="1" applyAlignment="1">
      <alignment horizontal="left" vertical="center" wrapText="1"/>
      <protection/>
    </xf>
    <xf numFmtId="0" fontId="2" fillId="0" borderId="0" xfId="60" applyFont="1" applyAlignment="1">
      <alignment horizontal="left" vertical="center" wrapText="1"/>
      <protection/>
    </xf>
    <xf numFmtId="0" fontId="2" fillId="0" borderId="0" xfId="60" applyFont="1" applyAlignment="1">
      <alignment horizontal="center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0" fillId="0" borderId="0" xfId="60">
      <alignment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0" xfId="60" applyFont="1" applyAlignment="1">
      <alignment horizontal="left" wrapText="1"/>
      <protection/>
    </xf>
    <xf numFmtId="0" fontId="1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horizontal="left" vertical="center" wrapText="1"/>
      <protection/>
    </xf>
    <xf numFmtId="0" fontId="2" fillId="0" borderId="0" xfId="65" applyFont="1" applyAlignment="1">
      <alignment horizontal="left" vertical="center" wrapText="1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10" xfId="65" applyFont="1" applyBorder="1" applyAlignment="1">
      <alignment horizontal="left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0" fillId="0" borderId="0" xfId="65">
      <alignment/>
      <protection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left" vertic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0" fontId="3" fillId="0" borderId="0" xfId="65" applyFont="1" applyAlignment="1">
      <alignment horizontal="left" wrapText="1"/>
      <protection/>
    </xf>
    <xf numFmtId="0" fontId="1" fillId="0" borderId="0" xfId="72" applyFont="1" applyAlignment="1">
      <alignment horizontal="center" vertical="center" wrapText="1"/>
      <protection/>
    </xf>
    <xf numFmtId="0" fontId="2" fillId="0" borderId="0" xfId="72" applyFont="1" applyAlignment="1">
      <alignment horizontal="center" vertical="center" wrapText="1"/>
      <protection/>
    </xf>
    <xf numFmtId="0" fontId="2" fillId="0" borderId="0" xfId="72" applyFont="1" applyAlignment="1">
      <alignment horizontal="left" vertical="center" wrapText="1"/>
      <protection/>
    </xf>
    <xf numFmtId="0" fontId="2" fillId="0" borderId="0" xfId="72" applyFont="1" applyAlignment="1">
      <alignment horizontal="left" vertical="center" wrapText="1"/>
      <protection/>
    </xf>
    <xf numFmtId="0" fontId="2" fillId="0" borderId="0" xfId="72" applyFont="1" applyAlignment="1">
      <alignment horizontal="center" vertical="center" wrapText="1"/>
      <protection/>
    </xf>
    <xf numFmtId="0" fontId="2" fillId="0" borderId="10" xfId="72" applyFont="1" applyBorder="1" applyAlignment="1">
      <alignment horizontal="left" vertical="center" wrapText="1"/>
      <protection/>
    </xf>
    <xf numFmtId="0" fontId="2" fillId="0" borderId="10" xfId="72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left" vertical="center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0" fillId="0" borderId="0" xfId="72">
      <alignment/>
      <protection/>
    </xf>
    <xf numFmtId="0" fontId="2" fillId="0" borderId="10" xfId="72" applyFont="1" applyBorder="1" applyAlignment="1">
      <alignment horizontal="center" vertical="center" wrapText="1"/>
      <protection/>
    </xf>
    <xf numFmtId="0" fontId="2" fillId="0" borderId="10" xfId="72" applyFont="1" applyBorder="1" applyAlignment="1">
      <alignment horizontal="left" vertical="center" wrapText="1"/>
      <protection/>
    </xf>
    <xf numFmtId="0" fontId="3" fillId="0" borderId="10" xfId="72" applyFont="1" applyBorder="1" applyAlignment="1">
      <alignment horizontal="left" vertical="center" wrapText="1"/>
      <protection/>
    </xf>
    <xf numFmtId="0" fontId="3" fillId="0" borderId="0" xfId="72" applyFont="1" applyAlignment="1">
      <alignment horizontal="left" wrapText="1"/>
      <protection/>
    </xf>
    <xf numFmtId="0" fontId="1" fillId="0" borderId="0" xfId="74" applyFont="1" applyAlignment="1">
      <alignment horizontal="center" vertical="center" wrapText="1"/>
      <protection/>
    </xf>
    <xf numFmtId="0" fontId="2" fillId="0" borderId="0" xfId="74" applyFont="1" applyAlignment="1">
      <alignment horizontal="center" vertical="center" wrapText="1"/>
      <protection/>
    </xf>
    <xf numFmtId="0" fontId="2" fillId="0" borderId="0" xfId="74" applyFont="1" applyAlignment="1">
      <alignment horizontal="left" vertical="center" wrapText="1"/>
      <protection/>
    </xf>
    <xf numFmtId="0" fontId="2" fillId="0" borderId="0" xfId="74" applyFont="1" applyAlignment="1">
      <alignment horizontal="left" vertical="center" wrapText="1"/>
      <protection/>
    </xf>
    <xf numFmtId="0" fontId="2" fillId="0" borderId="0" xfId="74" applyFont="1" applyAlignment="1">
      <alignment horizontal="center" vertical="center" wrapText="1"/>
      <protection/>
    </xf>
    <xf numFmtId="0" fontId="2" fillId="0" borderId="10" xfId="74" applyFont="1" applyBorder="1" applyAlignment="1">
      <alignment horizontal="left" vertical="center" wrapText="1"/>
      <protection/>
    </xf>
    <xf numFmtId="0" fontId="2" fillId="0" borderId="10" xfId="74" applyFont="1" applyBorder="1" applyAlignment="1">
      <alignment horizontal="center" vertical="center" wrapText="1"/>
      <protection/>
    </xf>
    <xf numFmtId="0" fontId="3" fillId="0" borderId="10" xfId="74" applyFont="1" applyBorder="1" applyAlignment="1">
      <alignment horizontal="left" vertical="center" wrapText="1"/>
      <protection/>
    </xf>
    <xf numFmtId="0" fontId="3" fillId="0" borderId="10" xfId="74" applyFont="1" applyBorder="1" applyAlignment="1">
      <alignment horizontal="center" vertical="center" wrapText="1"/>
      <protection/>
    </xf>
    <xf numFmtId="0" fontId="0" fillId="0" borderId="0" xfId="74">
      <alignment/>
      <protection/>
    </xf>
    <xf numFmtId="0" fontId="2" fillId="0" borderId="10" xfId="74" applyFont="1" applyBorder="1" applyAlignment="1">
      <alignment horizontal="center" vertical="center" wrapText="1"/>
      <protection/>
    </xf>
    <xf numFmtId="0" fontId="2" fillId="0" borderId="10" xfId="74" applyFont="1" applyBorder="1" applyAlignment="1">
      <alignment horizontal="left" vertical="center" wrapText="1"/>
      <protection/>
    </xf>
    <xf numFmtId="0" fontId="3" fillId="0" borderId="10" xfId="74" applyFont="1" applyBorder="1" applyAlignment="1">
      <alignment horizontal="left" vertical="center" wrapText="1"/>
      <protection/>
    </xf>
    <xf numFmtId="0" fontId="3" fillId="0" borderId="0" xfId="74" applyFont="1" applyAlignment="1">
      <alignment horizontal="left" wrapText="1"/>
      <protection/>
    </xf>
    <xf numFmtId="0" fontId="1" fillId="0" borderId="0" xfId="77" applyFont="1" applyAlignment="1">
      <alignment horizontal="center" vertical="center" wrapText="1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10" xfId="77" applyFont="1" applyBorder="1" applyAlignment="1">
      <alignment horizontal="left" vertical="center" wrapText="1"/>
      <protection/>
    </xf>
    <xf numFmtId="0" fontId="3" fillId="0" borderId="10" xfId="77" applyFont="1" applyBorder="1" applyAlignment="1">
      <alignment horizontal="left" vertical="center" wrapText="1"/>
      <protection/>
    </xf>
    <xf numFmtId="0" fontId="3" fillId="0" borderId="10" xfId="77" applyFont="1" applyBorder="1" applyAlignment="1">
      <alignment horizontal="center" vertical="center" wrapText="1"/>
      <protection/>
    </xf>
    <xf numFmtId="0" fontId="0" fillId="0" borderId="0" xfId="77">
      <alignment/>
      <protection/>
    </xf>
    <xf numFmtId="0" fontId="2" fillId="0" borderId="10" xfId="77" applyFont="1" applyBorder="1" applyAlignment="1">
      <alignment horizontal="center" vertical="center" wrapText="1"/>
      <protection/>
    </xf>
    <xf numFmtId="0" fontId="2" fillId="0" borderId="10" xfId="77" applyFont="1" applyBorder="1" applyAlignment="1">
      <alignment horizontal="left" vertical="center" wrapText="1"/>
      <protection/>
    </xf>
    <xf numFmtId="0" fontId="3" fillId="0" borderId="10" xfId="77" applyFont="1" applyBorder="1" applyAlignment="1">
      <alignment horizontal="left" vertical="center" wrapText="1"/>
      <protection/>
    </xf>
    <xf numFmtId="0" fontId="3" fillId="0" borderId="0" xfId="77" applyFont="1" applyAlignment="1">
      <alignment horizontal="left" wrapText="1"/>
      <protection/>
    </xf>
    <xf numFmtId="0" fontId="1" fillId="0" borderId="0" xfId="82" applyFont="1" applyAlignment="1">
      <alignment horizontal="center" vertical="center" wrapText="1"/>
      <protection/>
    </xf>
    <xf numFmtId="0" fontId="2" fillId="0" borderId="0" xfId="82" applyFont="1" applyAlignment="1">
      <alignment horizontal="center" vertical="center" wrapText="1"/>
      <protection/>
    </xf>
    <xf numFmtId="0" fontId="2" fillId="0" borderId="0" xfId="82" applyFont="1" applyAlignment="1">
      <alignment horizontal="left" vertical="center" wrapText="1"/>
      <protection/>
    </xf>
    <xf numFmtId="0" fontId="2" fillId="0" borderId="0" xfId="82" applyFont="1" applyAlignment="1">
      <alignment horizontal="left" vertical="center" wrapText="1"/>
      <protection/>
    </xf>
    <xf numFmtId="0" fontId="2" fillId="0" borderId="0" xfId="82" applyFont="1" applyAlignment="1">
      <alignment horizontal="center" vertical="center" wrapText="1"/>
      <protection/>
    </xf>
    <xf numFmtId="0" fontId="2" fillId="0" borderId="10" xfId="82" applyFont="1" applyBorder="1" applyAlignment="1">
      <alignment horizontal="left" vertical="center" wrapText="1"/>
      <protection/>
    </xf>
    <xf numFmtId="0" fontId="2" fillId="0" borderId="10" xfId="82" applyFont="1" applyBorder="1" applyAlignment="1">
      <alignment horizontal="center" vertical="center" wrapText="1"/>
      <protection/>
    </xf>
    <xf numFmtId="0" fontId="3" fillId="0" borderId="10" xfId="82" applyFont="1" applyBorder="1" applyAlignment="1">
      <alignment horizontal="left" vertical="center" wrapText="1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0" borderId="0" xfId="82">
      <alignment/>
      <protection/>
    </xf>
    <xf numFmtId="0" fontId="2" fillId="0" borderId="10" xfId="82" applyFont="1" applyBorder="1" applyAlignment="1">
      <alignment horizontal="center" vertical="center" wrapText="1"/>
      <protection/>
    </xf>
    <xf numFmtId="0" fontId="2" fillId="0" borderId="10" xfId="82" applyFont="1" applyBorder="1" applyAlignment="1">
      <alignment horizontal="left" vertical="center" wrapText="1"/>
      <protection/>
    </xf>
    <xf numFmtId="0" fontId="3" fillId="0" borderId="10" xfId="82" applyFont="1" applyBorder="1" applyAlignment="1">
      <alignment horizontal="left" vertical="center" wrapText="1"/>
      <protection/>
    </xf>
    <xf numFmtId="0" fontId="3" fillId="0" borderId="0" xfId="82" applyFont="1" applyAlignment="1">
      <alignment horizontal="left" wrapText="1"/>
      <protection/>
    </xf>
    <xf numFmtId="0" fontId="1" fillId="0" borderId="0" xfId="87" applyFont="1" applyAlignment="1">
      <alignment horizontal="center" vertical="center" wrapText="1"/>
      <protection/>
    </xf>
    <xf numFmtId="0" fontId="2" fillId="0" borderId="0" xfId="87" applyFont="1" applyAlignment="1">
      <alignment horizontal="center" vertical="center" wrapText="1"/>
      <protection/>
    </xf>
    <xf numFmtId="0" fontId="2" fillId="0" borderId="0" xfId="87" applyFont="1" applyAlignment="1">
      <alignment horizontal="left" vertical="center" wrapText="1"/>
      <protection/>
    </xf>
    <xf numFmtId="0" fontId="2" fillId="0" borderId="0" xfId="87" applyFont="1" applyAlignment="1">
      <alignment horizontal="left" vertical="center" wrapText="1"/>
      <protection/>
    </xf>
    <xf numFmtId="0" fontId="2" fillId="0" borderId="0" xfId="87" applyFont="1" applyAlignment="1">
      <alignment horizontal="center" vertical="center" wrapText="1"/>
      <protection/>
    </xf>
    <xf numFmtId="0" fontId="2" fillId="0" borderId="10" xfId="87" applyFont="1" applyBorder="1" applyAlignment="1">
      <alignment horizontal="left" vertical="center" wrapText="1"/>
      <protection/>
    </xf>
    <xf numFmtId="0" fontId="2" fillId="0" borderId="10" xfId="87" applyFont="1" applyBorder="1" applyAlignment="1">
      <alignment horizontal="center" vertical="center" wrapText="1"/>
      <protection/>
    </xf>
    <xf numFmtId="0" fontId="3" fillId="0" borderId="10" xfId="87" applyFont="1" applyBorder="1" applyAlignment="1">
      <alignment horizontal="left" vertical="center" wrapText="1"/>
      <protection/>
    </xf>
    <xf numFmtId="0" fontId="3" fillId="0" borderId="10" xfId="87" applyFont="1" applyBorder="1" applyAlignment="1">
      <alignment horizontal="center" vertical="center" wrapText="1"/>
      <protection/>
    </xf>
    <xf numFmtId="0" fontId="0" fillId="0" borderId="0" xfId="87">
      <alignment/>
      <protection/>
    </xf>
    <xf numFmtId="0" fontId="2" fillId="0" borderId="10" xfId="87" applyFont="1" applyBorder="1" applyAlignment="1">
      <alignment horizontal="center" vertical="center" wrapText="1"/>
      <protection/>
    </xf>
    <xf numFmtId="0" fontId="2" fillId="0" borderId="10" xfId="87" applyFont="1" applyBorder="1" applyAlignment="1">
      <alignment horizontal="left" vertical="center" wrapText="1"/>
      <protection/>
    </xf>
    <xf numFmtId="0" fontId="3" fillId="0" borderId="10" xfId="87" applyFont="1" applyBorder="1" applyAlignment="1">
      <alignment horizontal="left" vertical="center" wrapText="1"/>
      <protection/>
    </xf>
    <xf numFmtId="0" fontId="3" fillId="0" borderId="0" xfId="87" applyFont="1" applyAlignment="1">
      <alignment horizontal="left" wrapText="1"/>
      <protection/>
    </xf>
    <xf numFmtId="0" fontId="1" fillId="0" borderId="0" xfId="91" applyFont="1" applyAlignment="1">
      <alignment horizontal="center" vertical="center" wrapText="1"/>
      <protection/>
    </xf>
    <xf numFmtId="0" fontId="2" fillId="0" borderId="0" xfId="91" applyFont="1" applyAlignment="1">
      <alignment horizontal="center" vertical="center" wrapText="1"/>
      <protection/>
    </xf>
    <xf numFmtId="0" fontId="2" fillId="0" borderId="0" xfId="91" applyFont="1" applyAlignment="1">
      <alignment horizontal="left" vertical="center" wrapText="1"/>
      <protection/>
    </xf>
    <xf numFmtId="0" fontId="2" fillId="0" borderId="0" xfId="91" applyFont="1" applyAlignment="1">
      <alignment horizontal="left" vertical="center" wrapText="1"/>
      <protection/>
    </xf>
    <xf numFmtId="0" fontId="2" fillId="0" borderId="0" xfId="91" applyFont="1" applyAlignment="1">
      <alignment horizontal="center" vertical="center" wrapText="1"/>
      <protection/>
    </xf>
    <xf numFmtId="0" fontId="2" fillId="0" borderId="10" xfId="91" applyFont="1" applyBorder="1" applyAlignment="1">
      <alignment horizontal="left" vertical="center" wrapText="1"/>
      <protection/>
    </xf>
    <xf numFmtId="0" fontId="2" fillId="0" borderId="10" xfId="91" applyFont="1" applyBorder="1" applyAlignment="1">
      <alignment horizontal="center" vertical="center" wrapText="1"/>
      <protection/>
    </xf>
    <xf numFmtId="0" fontId="3" fillId="0" borderId="10" xfId="91" applyFont="1" applyBorder="1" applyAlignment="1">
      <alignment horizontal="left" vertical="center" wrapText="1"/>
      <protection/>
    </xf>
    <xf numFmtId="0" fontId="3" fillId="0" borderId="10" xfId="91" applyFont="1" applyBorder="1" applyAlignment="1">
      <alignment horizontal="center" vertical="center" wrapText="1"/>
      <protection/>
    </xf>
    <xf numFmtId="0" fontId="0" fillId="0" borderId="0" xfId="91">
      <alignment/>
      <protection/>
    </xf>
    <xf numFmtId="0" fontId="2" fillId="0" borderId="10" xfId="91" applyFont="1" applyBorder="1" applyAlignment="1">
      <alignment horizontal="center" vertical="center" wrapText="1"/>
      <protection/>
    </xf>
    <xf numFmtId="0" fontId="2" fillId="0" borderId="10" xfId="91" applyFont="1" applyBorder="1" applyAlignment="1">
      <alignment horizontal="left" vertical="center" wrapText="1"/>
      <protection/>
    </xf>
    <xf numFmtId="0" fontId="3" fillId="0" borderId="10" xfId="91" applyFont="1" applyBorder="1" applyAlignment="1">
      <alignment horizontal="left" vertical="center" wrapText="1"/>
      <protection/>
    </xf>
    <xf numFmtId="0" fontId="3" fillId="0" borderId="0" xfId="91" applyFont="1" applyAlignment="1">
      <alignment horizontal="left" wrapText="1"/>
      <protection/>
    </xf>
    <xf numFmtId="0" fontId="1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left" vertical="center" wrapText="1"/>
      <protection/>
    </xf>
    <xf numFmtId="0" fontId="2" fillId="0" borderId="0" xfId="96" applyFont="1" applyAlignment="1">
      <alignment horizontal="left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10" xfId="96" applyFont="1" applyBorder="1" applyAlignment="1">
      <alignment horizontal="left" vertical="center" wrapText="1"/>
      <protection/>
    </xf>
    <xf numFmtId="0" fontId="2" fillId="0" borderId="10" xfId="96" applyFont="1" applyBorder="1" applyAlignment="1">
      <alignment horizontal="center" vertical="center" wrapText="1"/>
      <protection/>
    </xf>
    <xf numFmtId="0" fontId="3" fillId="0" borderId="10" xfId="96" applyFont="1" applyBorder="1" applyAlignment="1">
      <alignment horizontal="left" vertical="center" wrapText="1"/>
      <protection/>
    </xf>
    <xf numFmtId="0" fontId="3" fillId="0" borderId="10" xfId="96" applyFont="1" applyBorder="1" applyAlignment="1">
      <alignment horizontal="center" vertical="center" wrapText="1"/>
      <protection/>
    </xf>
    <xf numFmtId="0" fontId="0" fillId="0" borderId="0" xfId="96">
      <alignment/>
      <protection/>
    </xf>
    <xf numFmtId="0" fontId="2" fillId="0" borderId="10" xfId="96" applyFont="1" applyBorder="1" applyAlignment="1">
      <alignment horizontal="center" vertical="center" wrapText="1"/>
      <protection/>
    </xf>
    <xf numFmtId="0" fontId="2" fillId="0" borderId="10" xfId="96" applyFont="1" applyBorder="1" applyAlignment="1">
      <alignment horizontal="left" vertical="center" wrapText="1"/>
      <protection/>
    </xf>
    <xf numFmtId="0" fontId="3" fillId="0" borderId="10" xfId="96" applyFont="1" applyBorder="1" applyAlignment="1">
      <alignment horizontal="left" vertical="center" wrapText="1"/>
      <protection/>
    </xf>
    <xf numFmtId="0" fontId="3" fillId="0" borderId="0" xfId="96" applyFont="1" applyAlignment="1">
      <alignment horizontal="left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0" xfId="52"/>
    <cellStyle name="Обычный_11" xfId="53"/>
    <cellStyle name="Обычный_12" xfId="54"/>
    <cellStyle name="Обычный_13" xfId="55"/>
    <cellStyle name="Обычный_14" xfId="56"/>
    <cellStyle name="Обычный_15" xfId="57"/>
    <cellStyle name="Обычный_16" xfId="58"/>
    <cellStyle name="Обычный_17" xfId="59"/>
    <cellStyle name="Обычный_18" xfId="60"/>
    <cellStyle name="Обычный_19" xfId="61"/>
    <cellStyle name="Обычный_2" xfId="62"/>
    <cellStyle name="Обычный_20" xfId="63"/>
    <cellStyle name="Обычный_21" xfId="64"/>
    <cellStyle name="Обычный_22" xfId="65"/>
    <cellStyle name="Обычный_23" xfId="66"/>
    <cellStyle name="Обычный_24" xfId="67"/>
    <cellStyle name="Обычный_25" xfId="68"/>
    <cellStyle name="Обычный_26" xfId="69"/>
    <cellStyle name="Обычный_27" xfId="70"/>
    <cellStyle name="Обычный_28" xfId="71"/>
    <cellStyle name="Обычный_29" xfId="72"/>
    <cellStyle name="Обычный_3" xfId="73"/>
    <cellStyle name="Обычный_30" xfId="74"/>
    <cellStyle name="Обычный_31" xfId="75"/>
    <cellStyle name="Обычный_32" xfId="76"/>
    <cellStyle name="Обычный_33" xfId="77"/>
    <cellStyle name="Обычный_34" xfId="78"/>
    <cellStyle name="Обычный_35" xfId="79"/>
    <cellStyle name="Обычный_36" xfId="80"/>
    <cellStyle name="Обычный_37" xfId="81"/>
    <cellStyle name="Обычный_38" xfId="82"/>
    <cellStyle name="Обычный_39" xfId="83"/>
    <cellStyle name="Обычный_4" xfId="84"/>
    <cellStyle name="Обычный_40" xfId="85"/>
    <cellStyle name="Обычный_41" xfId="86"/>
    <cellStyle name="Обычный_42" xfId="87"/>
    <cellStyle name="Обычный_43" xfId="88"/>
    <cellStyle name="Обычный_44" xfId="89"/>
    <cellStyle name="Обычный_45" xfId="90"/>
    <cellStyle name="Обычный_46" xfId="91"/>
    <cellStyle name="Обычный_47" xfId="92"/>
    <cellStyle name="Обычный_48" xfId="93"/>
    <cellStyle name="Обычный_49" xfId="94"/>
    <cellStyle name="Обычный_5" xfId="95"/>
    <cellStyle name="Обычный_50" xfId="96"/>
    <cellStyle name="Обычный_51" xfId="97"/>
    <cellStyle name="Обычный_6" xfId="98"/>
    <cellStyle name="Обычный_7" xfId="99"/>
    <cellStyle name="Обычный_8" xfId="100"/>
    <cellStyle name="Обычный_9" xfId="101"/>
    <cellStyle name="Обычный_Лист26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875" style="0" customWidth="1"/>
    <col min="2" max="2" width="14.625" style="0" customWidth="1"/>
    <col min="3" max="3" width="13.125" style="0" customWidth="1"/>
    <col min="4" max="4" width="16.125" style="0" customWidth="1"/>
    <col min="5" max="5" width="13.875" style="0" customWidth="1"/>
  </cols>
  <sheetData>
    <row r="1" spans="1:5" ht="12.75">
      <c r="A1" s="19" t="s">
        <v>0</v>
      </c>
      <c r="B1" s="20"/>
      <c r="C1" s="20"/>
      <c r="D1" s="20"/>
      <c r="E1" s="20"/>
    </row>
    <row r="2" spans="1:5" ht="12.75">
      <c r="A2" s="20" t="s">
        <v>1</v>
      </c>
      <c r="B2" s="20"/>
      <c r="C2" s="20"/>
      <c r="D2" s="20"/>
      <c r="E2" s="20"/>
    </row>
    <row r="3" spans="1:5" ht="12.75">
      <c r="A3" s="21" t="s">
        <v>2</v>
      </c>
      <c r="B3" s="21"/>
      <c r="C3" s="21" t="s">
        <v>65</v>
      </c>
      <c r="D3" s="21"/>
      <c r="E3" s="21"/>
    </row>
    <row r="4" spans="1:5" ht="12.75">
      <c r="A4" s="21" t="s">
        <v>66</v>
      </c>
      <c r="B4" s="21"/>
      <c r="C4" s="21" t="s">
        <v>67</v>
      </c>
      <c r="D4" s="21"/>
      <c r="E4" s="21"/>
    </row>
    <row r="5" spans="1:5" ht="12.75">
      <c r="A5" s="21" t="s">
        <v>3</v>
      </c>
      <c r="B5" s="21"/>
      <c r="C5" s="21" t="s">
        <v>68</v>
      </c>
      <c r="D5" s="21"/>
      <c r="E5" s="21"/>
    </row>
    <row r="6" spans="1:5" ht="12.75">
      <c r="A6" s="22"/>
      <c r="B6" s="23"/>
      <c r="C6" s="21" t="s">
        <v>69</v>
      </c>
      <c r="D6" s="21"/>
      <c r="E6" s="21"/>
    </row>
    <row r="7" spans="1:5" ht="12.75">
      <c r="A7" s="22"/>
      <c r="B7" s="23"/>
      <c r="C7" s="23"/>
      <c r="D7" s="23"/>
      <c r="E7" s="23"/>
    </row>
    <row r="8" spans="1:5" ht="33.75">
      <c r="A8" s="24"/>
      <c r="B8" s="25" t="s">
        <v>4</v>
      </c>
      <c r="C8" s="25" t="s">
        <v>5</v>
      </c>
      <c r="D8" s="25" t="s">
        <v>6</v>
      </c>
      <c r="E8" s="25" t="s">
        <v>8</v>
      </c>
    </row>
    <row r="9" spans="1:5" ht="12.75">
      <c r="A9" s="24" t="s">
        <v>9</v>
      </c>
      <c r="B9" s="25">
        <v>-20480.11</v>
      </c>
      <c r="C9" s="25">
        <v>9078.41</v>
      </c>
      <c r="D9" s="25">
        <v>4523.68</v>
      </c>
      <c r="E9" s="25">
        <f aca="true" t="shared" si="0" ref="E9:E14">SUM(B9:D9)</f>
        <v>-6878.02</v>
      </c>
    </row>
    <row r="10" spans="1:5" ht="12.75">
      <c r="A10" s="26" t="s">
        <v>10</v>
      </c>
      <c r="B10" s="27">
        <v>30394.74</v>
      </c>
      <c r="C10" s="27">
        <v>27174.24</v>
      </c>
      <c r="D10" s="27">
        <v>4668.12</v>
      </c>
      <c r="E10" s="27">
        <f t="shared" si="0"/>
        <v>62237.100000000006</v>
      </c>
    </row>
    <row r="11" spans="1:5" ht="22.5">
      <c r="A11" s="26" t="s">
        <v>11</v>
      </c>
      <c r="B11" s="27">
        <v>20394.74</v>
      </c>
      <c r="C11" s="27">
        <v>17174.24</v>
      </c>
      <c r="D11" s="27">
        <v>4668.12</v>
      </c>
      <c r="E11" s="27">
        <f t="shared" si="0"/>
        <v>42237.100000000006</v>
      </c>
    </row>
    <row r="12" spans="1:5" ht="12.75">
      <c r="A12" s="24" t="s">
        <v>12</v>
      </c>
      <c r="B12" s="25">
        <v>27271.55</v>
      </c>
      <c r="C12" s="25">
        <v>24859.83</v>
      </c>
      <c r="D12" s="25">
        <v>4660.21</v>
      </c>
      <c r="E12" s="25">
        <f t="shared" si="0"/>
        <v>56791.590000000004</v>
      </c>
    </row>
    <row r="13" spans="1:5" ht="12.75">
      <c r="A13" s="26" t="s">
        <v>13</v>
      </c>
      <c r="B13" s="27">
        <v>42176.6</v>
      </c>
      <c r="C13" s="27">
        <v>15345.18</v>
      </c>
      <c r="D13" s="27"/>
      <c r="E13" s="27">
        <f t="shared" si="0"/>
        <v>57521.78</v>
      </c>
    </row>
    <row r="14" spans="1:5" ht="12.75">
      <c r="A14" s="24" t="s">
        <v>14</v>
      </c>
      <c r="B14" s="25">
        <f>-35385.16+9183.89</f>
        <v>-26201.270000000004</v>
      </c>
      <c r="C14" s="25">
        <v>18593.06</v>
      </c>
      <c r="D14" s="25"/>
      <c r="E14" s="25">
        <f t="shared" si="0"/>
        <v>-7608.210000000003</v>
      </c>
    </row>
    <row r="15" spans="1:5" ht="12.75">
      <c r="A15" s="28"/>
      <c r="B15" s="28"/>
      <c r="C15" s="28"/>
      <c r="D15" s="28"/>
      <c r="E15" s="28"/>
    </row>
    <row r="16" spans="1:5" ht="12.75">
      <c r="A16" s="28"/>
      <c r="B16" s="28"/>
      <c r="C16" s="28"/>
      <c r="D16" s="28"/>
      <c r="E16" s="28"/>
    </row>
    <row r="17" spans="1:5" ht="22.5">
      <c r="A17" s="25" t="s">
        <v>15</v>
      </c>
      <c r="B17" s="29" t="s">
        <v>16</v>
      </c>
      <c r="C17" s="29"/>
      <c r="D17" s="25" t="s">
        <v>17</v>
      </c>
      <c r="E17" s="25" t="s">
        <v>18</v>
      </c>
    </row>
    <row r="18" spans="1:5" ht="12.75">
      <c r="A18" s="29" t="s">
        <v>4</v>
      </c>
      <c r="B18" s="29"/>
      <c r="C18" s="29"/>
      <c r="D18" s="29"/>
      <c r="E18" s="29"/>
    </row>
    <row r="19" spans="1:5" ht="12.75">
      <c r="A19" s="24" t="s">
        <v>19</v>
      </c>
      <c r="B19" s="30" t="s">
        <v>20</v>
      </c>
      <c r="C19" s="30"/>
      <c r="D19" s="30"/>
      <c r="E19" s="25">
        <v>3247.51</v>
      </c>
    </row>
    <row r="20" spans="1:5" ht="25.5" customHeight="1">
      <c r="A20" s="26"/>
      <c r="B20" s="31" t="s">
        <v>21</v>
      </c>
      <c r="C20" s="31"/>
      <c r="D20" s="27" t="s">
        <v>70</v>
      </c>
      <c r="E20" s="27">
        <v>525</v>
      </c>
    </row>
    <row r="21" spans="1:5" ht="12.75">
      <c r="A21" s="26"/>
      <c r="B21" s="31" t="s">
        <v>23</v>
      </c>
      <c r="C21" s="31"/>
      <c r="D21" s="27" t="s">
        <v>71</v>
      </c>
      <c r="E21" s="27">
        <v>2722.51</v>
      </c>
    </row>
    <row r="22" spans="1:5" ht="12.75">
      <c r="A22" s="24" t="s">
        <v>24</v>
      </c>
      <c r="B22" s="30" t="s">
        <v>20</v>
      </c>
      <c r="C22" s="30"/>
      <c r="D22" s="30"/>
      <c r="E22" s="25">
        <v>1002.78</v>
      </c>
    </row>
    <row r="23" spans="1:5" ht="21.75" customHeight="1">
      <c r="A23" s="26"/>
      <c r="B23" s="31" t="s">
        <v>25</v>
      </c>
      <c r="C23" s="31"/>
      <c r="D23" s="27" t="s">
        <v>72</v>
      </c>
      <c r="E23" s="27">
        <v>244.76</v>
      </c>
    </row>
    <row r="24" spans="1:5" ht="35.25" customHeight="1">
      <c r="A24" s="26"/>
      <c r="B24" s="31" t="s">
        <v>28</v>
      </c>
      <c r="C24" s="31"/>
      <c r="D24" s="27" t="s">
        <v>34</v>
      </c>
      <c r="E24" s="27">
        <v>758.02</v>
      </c>
    </row>
    <row r="25" spans="1:5" ht="12.75">
      <c r="A25" s="24" t="s">
        <v>29</v>
      </c>
      <c r="B25" s="30" t="s">
        <v>20</v>
      </c>
      <c r="C25" s="30"/>
      <c r="D25" s="30"/>
      <c r="E25" s="25">
        <v>25008.48</v>
      </c>
    </row>
    <row r="26" spans="1:5" ht="30" customHeight="1">
      <c r="A26" s="26"/>
      <c r="B26" s="31" t="s">
        <v>28</v>
      </c>
      <c r="C26" s="31"/>
      <c r="D26" s="27" t="s">
        <v>73</v>
      </c>
      <c r="E26" s="27">
        <v>25008.48</v>
      </c>
    </row>
    <row r="27" spans="1:5" ht="12.75">
      <c r="A27" s="24" t="s">
        <v>30</v>
      </c>
      <c r="B27" s="30" t="s">
        <v>20</v>
      </c>
      <c r="C27" s="30"/>
      <c r="D27" s="30"/>
      <c r="E27" s="25">
        <v>6382.57</v>
      </c>
    </row>
    <row r="28" spans="1:5" ht="12.75">
      <c r="A28" s="26"/>
      <c r="B28" s="31" t="s">
        <v>31</v>
      </c>
      <c r="C28" s="31"/>
      <c r="D28" s="27" t="s">
        <v>74</v>
      </c>
      <c r="E28" s="27">
        <v>6382.57</v>
      </c>
    </row>
    <row r="29" spans="1:5" ht="12.75">
      <c r="A29" s="24" t="s">
        <v>32</v>
      </c>
      <c r="B29" s="30" t="s">
        <v>20</v>
      </c>
      <c r="C29" s="30"/>
      <c r="D29" s="30"/>
      <c r="E29" s="25">
        <v>654.13</v>
      </c>
    </row>
    <row r="30" spans="1:5" ht="12.75">
      <c r="A30" s="26"/>
      <c r="B30" s="31" t="s">
        <v>33</v>
      </c>
      <c r="C30" s="31"/>
      <c r="D30" s="27"/>
      <c r="E30" s="27">
        <v>654.13</v>
      </c>
    </row>
    <row r="31" spans="1:5" ht="12.75">
      <c r="A31" s="24" t="s">
        <v>35</v>
      </c>
      <c r="B31" s="30"/>
      <c r="C31" s="30"/>
      <c r="D31" s="30"/>
      <c r="E31" s="25">
        <v>45.66</v>
      </c>
    </row>
    <row r="32" spans="1:5" ht="12.75">
      <c r="A32" s="24" t="s">
        <v>38</v>
      </c>
      <c r="B32" s="30"/>
      <c r="C32" s="30"/>
      <c r="D32" s="30"/>
      <c r="E32" s="25">
        <v>825.77</v>
      </c>
    </row>
    <row r="33" spans="1:5" ht="12.75">
      <c r="A33" s="24" t="s">
        <v>39</v>
      </c>
      <c r="B33" s="30"/>
      <c r="C33" s="30"/>
      <c r="D33" s="30"/>
      <c r="E33" s="25">
        <v>5009.7</v>
      </c>
    </row>
    <row r="34" spans="1:5" ht="12.75">
      <c r="A34" s="30" t="s">
        <v>40</v>
      </c>
      <c r="B34" s="30"/>
      <c r="C34" s="30"/>
      <c r="D34" s="30"/>
      <c r="E34" s="25">
        <v>42176.6</v>
      </c>
    </row>
    <row r="35" spans="1:5" ht="12.75">
      <c r="A35" s="29" t="s">
        <v>5</v>
      </c>
      <c r="B35" s="29"/>
      <c r="C35" s="29"/>
      <c r="D35" s="29"/>
      <c r="E35" s="29"/>
    </row>
    <row r="36" spans="1:5" ht="12.75">
      <c r="A36" s="24" t="s">
        <v>30</v>
      </c>
      <c r="B36" s="30" t="s">
        <v>20</v>
      </c>
      <c r="C36" s="30"/>
      <c r="D36" s="30"/>
      <c r="E36" s="25">
        <v>10210</v>
      </c>
    </row>
    <row r="37" spans="1:5" ht="12.75">
      <c r="A37" s="26"/>
      <c r="B37" s="31" t="s">
        <v>49</v>
      </c>
      <c r="C37" s="31"/>
      <c r="D37" s="27" t="s">
        <v>75</v>
      </c>
      <c r="E37" s="27">
        <v>10210</v>
      </c>
    </row>
    <row r="38" spans="1:5" ht="12.75">
      <c r="A38" s="24" t="s">
        <v>38</v>
      </c>
      <c r="B38" s="30"/>
      <c r="C38" s="30"/>
      <c r="D38" s="30"/>
      <c r="E38" s="25">
        <v>894.06</v>
      </c>
    </row>
    <row r="39" spans="1:5" ht="12.75">
      <c r="A39" s="24" t="s">
        <v>39</v>
      </c>
      <c r="B39" s="30"/>
      <c r="C39" s="30"/>
      <c r="D39" s="30"/>
      <c r="E39" s="25">
        <v>4241.12</v>
      </c>
    </row>
    <row r="40" spans="1:5" ht="12.75">
      <c r="A40" s="30" t="s">
        <v>40</v>
      </c>
      <c r="B40" s="30"/>
      <c r="C40" s="30"/>
      <c r="D40" s="30"/>
      <c r="E40" s="25">
        <v>15345.18</v>
      </c>
    </row>
    <row r="41" spans="1:5" ht="12.75">
      <c r="A41" s="28"/>
      <c r="B41" s="28"/>
      <c r="C41" s="28"/>
      <c r="D41" s="28"/>
      <c r="E41" s="28"/>
    </row>
    <row r="42" spans="1:5" ht="12.75">
      <c r="A42" s="32" t="s">
        <v>62</v>
      </c>
      <c r="B42" s="32"/>
      <c r="C42" s="32"/>
      <c r="D42" s="32"/>
      <c r="E42" s="32"/>
    </row>
    <row r="43" spans="1:5" ht="12.75">
      <c r="A43" s="32" t="s">
        <v>63</v>
      </c>
      <c r="B43" s="32"/>
      <c r="C43" s="32"/>
      <c r="D43" s="32"/>
      <c r="E43" s="32"/>
    </row>
    <row r="44" spans="1:5" ht="12.75">
      <c r="A44" s="32" t="s">
        <v>64</v>
      </c>
      <c r="B44" s="32"/>
      <c r="C44" s="32"/>
      <c r="D44" s="32"/>
      <c r="E44" s="32"/>
    </row>
  </sheetData>
  <sheetProtection/>
  <mergeCells count="36">
    <mergeCell ref="B38:D38"/>
    <mergeCell ref="B39:D39"/>
    <mergeCell ref="A40:D40"/>
    <mergeCell ref="A42:E42"/>
    <mergeCell ref="A43:E43"/>
    <mergeCell ref="A44:E44"/>
    <mergeCell ref="B32:D32"/>
    <mergeCell ref="B33:D33"/>
    <mergeCell ref="A34:D34"/>
    <mergeCell ref="A35:E35"/>
    <mergeCell ref="B36:D36"/>
    <mergeCell ref="B37:C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625" style="0" customWidth="1"/>
    <col min="2" max="2" width="16.25390625" style="0" customWidth="1"/>
    <col min="3" max="3" width="14.00390625" style="0" customWidth="1"/>
    <col min="4" max="4" width="14.625" style="0" customWidth="1"/>
    <col min="5" max="5" width="13.625" style="0" customWidth="1"/>
  </cols>
  <sheetData>
    <row r="1" spans="1:5" ht="12.75">
      <c r="A1" s="145" t="s">
        <v>0</v>
      </c>
      <c r="B1" s="146"/>
      <c r="C1" s="146"/>
      <c r="D1" s="146"/>
      <c r="E1" s="146"/>
    </row>
    <row r="2" spans="1:5" ht="12.75">
      <c r="A2" s="146" t="s">
        <v>1</v>
      </c>
      <c r="B2" s="146"/>
      <c r="C2" s="146"/>
      <c r="D2" s="146"/>
      <c r="E2" s="146"/>
    </row>
    <row r="3" spans="1:5" ht="12.75">
      <c r="A3" s="147" t="s">
        <v>2</v>
      </c>
      <c r="B3" s="147"/>
      <c r="C3" s="147" t="s">
        <v>129</v>
      </c>
      <c r="D3" s="147"/>
      <c r="E3" s="147"/>
    </row>
    <row r="4" spans="1:5" ht="12.75">
      <c r="A4" s="147" t="s">
        <v>130</v>
      </c>
      <c r="B4" s="147"/>
      <c r="C4" s="147" t="s">
        <v>131</v>
      </c>
      <c r="D4" s="147"/>
      <c r="E4" s="147"/>
    </row>
    <row r="5" spans="1:5" ht="12.75">
      <c r="A5" s="147" t="s">
        <v>3</v>
      </c>
      <c r="B5" s="147"/>
      <c r="C5" s="147" t="s">
        <v>114</v>
      </c>
      <c r="D5" s="147"/>
      <c r="E5" s="147"/>
    </row>
    <row r="6" spans="1:5" ht="12.75">
      <c r="A6" s="148"/>
      <c r="B6" s="149"/>
      <c r="C6" s="147" t="s">
        <v>132</v>
      </c>
      <c r="D6" s="147"/>
      <c r="E6" s="147"/>
    </row>
    <row r="7" spans="1:5" ht="12.75">
      <c r="A7" s="148"/>
      <c r="B7" s="149"/>
      <c r="C7" s="149"/>
      <c r="D7" s="149"/>
      <c r="E7" s="149"/>
    </row>
    <row r="8" spans="1:5" ht="33.75">
      <c r="A8" s="150"/>
      <c r="B8" s="151" t="s">
        <v>4</v>
      </c>
      <c r="C8" s="151" t="s">
        <v>5</v>
      </c>
      <c r="D8" s="151" t="s">
        <v>6</v>
      </c>
      <c r="E8" s="151" t="s">
        <v>8</v>
      </c>
    </row>
    <row r="9" spans="1:5" ht="12.75">
      <c r="A9" s="150" t="s">
        <v>9</v>
      </c>
      <c r="B9" s="151">
        <v>-19229.49</v>
      </c>
      <c r="C9" s="151">
        <v>9670.29</v>
      </c>
      <c r="D9" s="151">
        <v>18770.07</v>
      </c>
      <c r="E9" s="151">
        <f aca="true" t="shared" si="0" ref="E9:E14">SUM(B9:D9)</f>
        <v>9210.869999999999</v>
      </c>
    </row>
    <row r="10" spans="1:5" ht="12.75">
      <c r="A10" s="152" t="s">
        <v>10</v>
      </c>
      <c r="B10" s="153">
        <v>35878.44</v>
      </c>
      <c r="C10" s="153">
        <v>26423.16</v>
      </c>
      <c r="D10" s="153">
        <v>4205.34</v>
      </c>
      <c r="E10" s="153">
        <f t="shared" si="0"/>
        <v>66506.94</v>
      </c>
    </row>
    <row r="11" spans="1:5" ht="22.5">
      <c r="A11" s="152" t="s">
        <v>11</v>
      </c>
      <c r="B11" s="153">
        <v>35878.44</v>
      </c>
      <c r="C11" s="153">
        <v>26423.16</v>
      </c>
      <c r="D11" s="153">
        <v>4205.34</v>
      </c>
      <c r="E11" s="153">
        <f t="shared" si="0"/>
        <v>66506.94</v>
      </c>
    </row>
    <row r="12" spans="1:5" ht="12.75">
      <c r="A12" s="150" t="s">
        <v>12</v>
      </c>
      <c r="B12" s="151">
        <v>41127.8</v>
      </c>
      <c r="C12" s="151">
        <v>32117.26</v>
      </c>
      <c r="D12" s="151">
        <v>5849.99</v>
      </c>
      <c r="E12" s="151">
        <f t="shared" si="0"/>
        <v>79095.05</v>
      </c>
    </row>
    <row r="13" spans="1:5" ht="12.75">
      <c r="A13" s="152" t="s">
        <v>13</v>
      </c>
      <c r="B13" s="153">
        <v>51723.67</v>
      </c>
      <c r="C13" s="153">
        <v>11830.75</v>
      </c>
      <c r="D13" s="153"/>
      <c r="E13" s="153">
        <f t="shared" si="0"/>
        <v>63554.42</v>
      </c>
    </row>
    <row r="14" spans="1:5" ht="12.75">
      <c r="A14" s="150" t="s">
        <v>14</v>
      </c>
      <c r="B14" s="151">
        <f>-29825.36+24620.06</f>
        <v>-5205.299999999999</v>
      </c>
      <c r="C14" s="151">
        <v>29956.8</v>
      </c>
      <c r="D14" s="151"/>
      <c r="E14" s="151">
        <f t="shared" si="0"/>
        <v>24751.5</v>
      </c>
    </row>
    <row r="15" spans="1:5" ht="12.75">
      <c r="A15" s="154"/>
      <c r="B15" s="154"/>
      <c r="C15" s="154"/>
      <c r="D15" s="154"/>
      <c r="E15" s="154"/>
    </row>
    <row r="16" spans="1:5" ht="12.75">
      <c r="A16" s="154"/>
      <c r="B16" s="154"/>
      <c r="C16" s="154"/>
      <c r="D16" s="154"/>
      <c r="E16" s="154"/>
    </row>
    <row r="17" spans="1:5" ht="33.75">
      <c r="A17" s="151" t="s">
        <v>15</v>
      </c>
      <c r="B17" s="155" t="s">
        <v>16</v>
      </c>
      <c r="C17" s="155"/>
      <c r="D17" s="151" t="s">
        <v>17</v>
      </c>
      <c r="E17" s="151" t="s">
        <v>18</v>
      </c>
    </row>
    <row r="18" spans="1:5" ht="12.75">
      <c r="A18" s="155" t="s">
        <v>4</v>
      </c>
      <c r="B18" s="155"/>
      <c r="C18" s="155"/>
      <c r="D18" s="155"/>
      <c r="E18" s="155"/>
    </row>
    <row r="19" spans="1:5" ht="12.75">
      <c r="A19" s="150" t="s">
        <v>19</v>
      </c>
      <c r="B19" s="156" t="s">
        <v>20</v>
      </c>
      <c r="C19" s="156"/>
      <c r="D19" s="156"/>
      <c r="E19" s="151">
        <v>3391.46</v>
      </c>
    </row>
    <row r="20" spans="1:5" ht="27.75" customHeight="1">
      <c r="A20" s="152"/>
      <c r="B20" s="157" t="s">
        <v>21</v>
      </c>
      <c r="C20" s="157"/>
      <c r="D20" s="153" t="s">
        <v>116</v>
      </c>
      <c r="E20" s="153">
        <v>750</v>
      </c>
    </row>
    <row r="21" spans="1:5" ht="27" customHeight="1">
      <c r="A21" s="152"/>
      <c r="B21" s="157" t="s">
        <v>23</v>
      </c>
      <c r="C21" s="157"/>
      <c r="D21" s="153" t="s">
        <v>71</v>
      </c>
      <c r="E21" s="153">
        <v>2641.46</v>
      </c>
    </row>
    <row r="22" spans="1:5" ht="12.75">
      <c r="A22" s="150" t="s">
        <v>24</v>
      </c>
      <c r="B22" s="156" t="s">
        <v>20</v>
      </c>
      <c r="C22" s="156"/>
      <c r="D22" s="156"/>
      <c r="E22" s="151">
        <v>1342.56</v>
      </c>
    </row>
    <row r="23" spans="1:5" ht="21.75" customHeight="1">
      <c r="A23" s="152"/>
      <c r="B23" s="157" t="s">
        <v>25</v>
      </c>
      <c r="C23" s="157"/>
      <c r="D23" s="153" t="s">
        <v>72</v>
      </c>
      <c r="E23" s="153">
        <v>220.69</v>
      </c>
    </row>
    <row r="24" spans="1:5" ht="27.75" customHeight="1">
      <c r="A24" s="152"/>
      <c r="B24" s="157" t="s">
        <v>28</v>
      </c>
      <c r="C24" s="157"/>
      <c r="D24" s="153" t="s">
        <v>117</v>
      </c>
      <c r="E24" s="153">
        <v>1121.87</v>
      </c>
    </row>
    <row r="25" spans="1:5" ht="12.75">
      <c r="A25" s="150" t="s">
        <v>29</v>
      </c>
      <c r="B25" s="156" t="s">
        <v>20</v>
      </c>
      <c r="C25" s="156"/>
      <c r="D25" s="156"/>
      <c r="E25" s="151">
        <v>24882.11</v>
      </c>
    </row>
    <row r="26" spans="1:5" ht="25.5" customHeight="1">
      <c r="A26" s="152"/>
      <c r="B26" s="157" t="s">
        <v>28</v>
      </c>
      <c r="C26" s="157"/>
      <c r="D26" s="153" t="s">
        <v>126</v>
      </c>
      <c r="E26" s="153">
        <v>24882.11</v>
      </c>
    </row>
    <row r="27" spans="1:5" ht="12.75">
      <c r="A27" s="150" t="s">
        <v>30</v>
      </c>
      <c r="B27" s="156" t="s">
        <v>20</v>
      </c>
      <c r="C27" s="156"/>
      <c r="D27" s="156"/>
      <c r="E27" s="151">
        <v>10678.75</v>
      </c>
    </row>
    <row r="28" spans="1:5" ht="12.75">
      <c r="A28" s="152"/>
      <c r="B28" s="157" t="s">
        <v>31</v>
      </c>
      <c r="C28" s="157"/>
      <c r="D28" s="153" t="s">
        <v>127</v>
      </c>
      <c r="E28" s="153">
        <v>10678.75</v>
      </c>
    </row>
    <row r="29" spans="1:5" ht="12.75">
      <c r="A29" s="150" t="s">
        <v>32</v>
      </c>
      <c r="B29" s="156" t="s">
        <v>20</v>
      </c>
      <c r="C29" s="156"/>
      <c r="D29" s="156"/>
      <c r="E29" s="151">
        <v>607.77</v>
      </c>
    </row>
    <row r="30" spans="1:5" ht="12.75">
      <c r="A30" s="152"/>
      <c r="B30" s="157" t="s">
        <v>33</v>
      </c>
      <c r="C30" s="157"/>
      <c r="D30" s="153"/>
      <c r="E30" s="153">
        <v>607.77</v>
      </c>
    </row>
    <row r="31" spans="1:5" ht="12.75">
      <c r="A31" s="150" t="s">
        <v>35</v>
      </c>
      <c r="B31" s="156"/>
      <c r="C31" s="156"/>
      <c r="D31" s="156"/>
      <c r="E31" s="151">
        <v>5246.34</v>
      </c>
    </row>
    <row r="32" spans="1:5" ht="12.75">
      <c r="A32" s="150" t="s">
        <v>38</v>
      </c>
      <c r="B32" s="156"/>
      <c r="C32" s="156"/>
      <c r="D32" s="156"/>
      <c r="E32" s="151">
        <v>801.35</v>
      </c>
    </row>
    <row r="33" spans="1:5" ht="12.75">
      <c r="A33" s="150" t="s">
        <v>39</v>
      </c>
      <c r="B33" s="156"/>
      <c r="C33" s="156"/>
      <c r="D33" s="156"/>
      <c r="E33" s="151">
        <v>4773.33</v>
      </c>
    </row>
    <row r="34" spans="1:5" ht="12.75">
      <c r="A34" s="156" t="s">
        <v>40</v>
      </c>
      <c r="B34" s="156"/>
      <c r="C34" s="156"/>
      <c r="D34" s="156"/>
      <c r="E34" s="151">
        <v>51723.67</v>
      </c>
    </row>
    <row r="35" spans="1:5" ht="12.75">
      <c r="A35" s="155" t="s">
        <v>5</v>
      </c>
      <c r="B35" s="155"/>
      <c r="C35" s="155"/>
      <c r="D35" s="155"/>
      <c r="E35" s="155"/>
    </row>
    <row r="36" spans="1:5" ht="12.75">
      <c r="A36" s="150" t="s">
        <v>30</v>
      </c>
      <c r="B36" s="156" t="s">
        <v>20</v>
      </c>
      <c r="C36" s="156"/>
      <c r="D36" s="156"/>
      <c r="E36" s="151">
        <v>7107</v>
      </c>
    </row>
    <row r="37" spans="1:5" ht="12.75">
      <c r="A37" s="152"/>
      <c r="B37" s="157" t="s">
        <v>54</v>
      </c>
      <c r="C37" s="157"/>
      <c r="D37" s="153" t="s">
        <v>55</v>
      </c>
      <c r="E37" s="153">
        <v>7107</v>
      </c>
    </row>
    <row r="38" spans="1:5" ht="12.75">
      <c r="A38" s="150" t="s">
        <v>38</v>
      </c>
      <c r="B38" s="156"/>
      <c r="C38" s="156"/>
      <c r="D38" s="156"/>
      <c r="E38" s="151">
        <v>855.06</v>
      </c>
    </row>
    <row r="39" spans="1:5" ht="12.75">
      <c r="A39" s="150" t="s">
        <v>39</v>
      </c>
      <c r="B39" s="156"/>
      <c r="C39" s="156"/>
      <c r="D39" s="156"/>
      <c r="E39" s="151">
        <v>3868.69</v>
      </c>
    </row>
    <row r="40" spans="1:5" ht="12.75">
      <c r="A40" s="156" t="s">
        <v>40</v>
      </c>
      <c r="B40" s="156"/>
      <c r="C40" s="156"/>
      <c r="D40" s="156"/>
      <c r="E40" s="151">
        <v>11830.75</v>
      </c>
    </row>
    <row r="41" spans="1:5" ht="12.75">
      <c r="A41" s="154"/>
      <c r="B41" s="154"/>
      <c r="C41" s="154"/>
      <c r="D41" s="154"/>
      <c r="E41" s="154"/>
    </row>
    <row r="42" spans="1:5" ht="12.75">
      <c r="A42" s="158" t="s">
        <v>62</v>
      </c>
      <c r="B42" s="158"/>
      <c r="C42" s="158"/>
      <c r="D42" s="158"/>
      <c r="E42" s="158"/>
    </row>
    <row r="43" spans="1:5" ht="12.75">
      <c r="A43" s="158" t="s">
        <v>63</v>
      </c>
      <c r="B43" s="158"/>
      <c r="C43" s="158"/>
      <c r="D43" s="158"/>
      <c r="E43" s="158"/>
    </row>
    <row r="44" spans="1:5" ht="12.75">
      <c r="A44" s="158" t="s">
        <v>64</v>
      </c>
      <c r="B44" s="158"/>
      <c r="C44" s="158"/>
      <c r="D44" s="158"/>
      <c r="E44" s="158"/>
    </row>
  </sheetData>
  <sheetProtection/>
  <mergeCells count="36">
    <mergeCell ref="B38:D38"/>
    <mergeCell ref="B39:D39"/>
    <mergeCell ref="A40:D40"/>
    <mergeCell ref="A42:E42"/>
    <mergeCell ref="A43:E43"/>
    <mergeCell ref="A44:E44"/>
    <mergeCell ref="B32:D32"/>
    <mergeCell ref="B33:D33"/>
    <mergeCell ref="A34:D34"/>
    <mergeCell ref="A35:E35"/>
    <mergeCell ref="B36:D36"/>
    <mergeCell ref="B37:C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0" customWidth="1"/>
    <col min="2" max="2" width="15.125" style="0" customWidth="1"/>
    <col min="3" max="3" width="14.25390625" style="0" customWidth="1"/>
    <col min="4" max="4" width="14.875" style="0" customWidth="1"/>
    <col min="5" max="5" width="13.75390625" style="0" customWidth="1"/>
  </cols>
  <sheetData>
    <row r="1" spans="1:5" ht="12.75">
      <c r="A1" s="159" t="s">
        <v>0</v>
      </c>
      <c r="B1" s="160"/>
      <c r="C1" s="160"/>
      <c r="D1" s="160"/>
      <c r="E1" s="160"/>
    </row>
    <row r="2" spans="1:5" ht="12.75">
      <c r="A2" s="160" t="s">
        <v>1</v>
      </c>
      <c r="B2" s="160"/>
      <c r="C2" s="160"/>
      <c r="D2" s="160"/>
      <c r="E2" s="160"/>
    </row>
    <row r="3" spans="1:5" ht="12.75">
      <c r="A3" s="161" t="s">
        <v>2</v>
      </c>
      <c r="B3" s="161"/>
      <c r="C3" s="161" t="s">
        <v>133</v>
      </c>
      <c r="D3" s="161"/>
      <c r="E3" s="161"/>
    </row>
    <row r="4" spans="1:5" ht="12.75">
      <c r="A4" s="161" t="s">
        <v>134</v>
      </c>
      <c r="B4" s="161"/>
      <c r="C4" s="161" t="s">
        <v>67</v>
      </c>
      <c r="D4" s="161"/>
      <c r="E4" s="161"/>
    </row>
    <row r="5" spans="1:5" ht="12.75">
      <c r="A5" s="161" t="s">
        <v>3</v>
      </c>
      <c r="B5" s="161"/>
      <c r="C5" s="161" t="s">
        <v>135</v>
      </c>
      <c r="D5" s="161"/>
      <c r="E5" s="161"/>
    </row>
    <row r="6" spans="1:5" ht="12.75">
      <c r="A6" s="162"/>
      <c r="B6" s="163"/>
      <c r="C6" s="161" t="s">
        <v>136</v>
      </c>
      <c r="D6" s="161"/>
      <c r="E6" s="161"/>
    </row>
    <row r="7" spans="1:5" ht="12.75">
      <c r="A7" s="162"/>
      <c r="B7" s="163"/>
      <c r="C7" s="163"/>
      <c r="D7" s="163"/>
      <c r="E7" s="163"/>
    </row>
    <row r="8" spans="1:5" ht="33.75">
      <c r="A8" s="164"/>
      <c r="B8" s="165" t="s">
        <v>4</v>
      </c>
      <c r="C8" s="165" t="s">
        <v>5</v>
      </c>
      <c r="D8" s="165" t="s">
        <v>6</v>
      </c>
      <c r="E8" s="165" t="s">
        <v>8</v>
      </c>
    </row>
    <row r="9" spans="1:5" ht="12.75">
      <c r="A9" s="164" t="s">
        <v>9</v>
      </c>
      <c r="B9" s="165">
        <v>-29415.66</v>
      </c>
      <c r="C9" s="165">
        <v>25098.8</v>
      </c>
      <c r="D9" s="165">
        <v>4114.28</v>
      </c>
      <c r="E9" s="165">
        <f aca="true" t="shared" si="0" ref="E9:E14">SUM(B9:D9)</f>
        <v>-202.58000000000084</v>
      </c>
    </row>
    <row r="10" spans="1:5" ht="12.75">
      <c r="A10" s="166" t="s">
        <v>10</v>
      </c>
      <c r="B10" s="167">
        <v>31156.97</v>
      </c>
      <c r="C10" s="167">
        <v>27855.72</v>
      </c>
      <c r="D10" s="167">
        <v>4785.12</v>
      </c>
      <c r="E10" s="167">
        <f t="shared" si="0"/>
        <v>63797.810000000005</v>
      </c>
    </row>
    <row r="11" spans="1:5" ht="12.75">
      <c r="A11" s="166" t="s">
        <v>11</v>
      </c>
      <c r="B11" s="167">
        <v>31156.97</v>
      </c>
      <c r="C11" s="167">
        <v>27855.72</v>
      </c>
      <c r="D11" s="167">
        <v>4785.12</v>
      </c>
      <c r="E11" s="167">
        <f t="shared" si="0"/>
        <v>63797.810000000005</v>
      </c>
    </row>
    <row r="12" spans="1:5" ht="12.75">
      <c r="A12" s="164" t="s">
        <v>12</v>
      </c>
      <c r="B12" s="165">
        <v>17263</v>
      </c>
      <c r="C12" s="165">
        <v>16078.85</v>
      </c>
      <c r="D12" s="165">
        <v>2759.11</v>
      </c>
      <c r="E12" s="165">
        <f t="shared" si="0"/>
        <v>36100.96</v>
      </c>
    </row>
    <row r="13" spans="1:5" ht="12.75">
      <c r="A13" s="166" t="s">
        <v>13</v>
      </c>
      <c r="B13" s="167">
        <v>51541.84</v>
      </c>
      <c r="C13" s="167">
        <v>5258.83</v>
      </c>
      <c r="D13" s="167"/>
      <c r="E13" s="167">
        <f t="shared" si="0"/>
        <v>56800.67</v>
      </c>
    </row>
    <row r="14" spans="1:5" ht="12.75">
      <c r="A14" s="164" t="s">
        <v>14</v>
      </c>
      <c r="B14" s="165">
        <f>-63694.5+6873.39</f>
        <v>-56821.11</v>
      </c>
      <c r="C14" s="165">
        <v>35918.82</v>
      </c>
      <c r="D14" s="165"/>
      <c r="E14" s="165">
        <f t="shared" si="0"/>
        <v>-20902.29</v>
      </c>
    </row>
    <row r="15" spans="1:5" ht="12.75">
      <c r="A15" s="168"/>
      <c r="B15" s="168"/>
      <c r="C15" s="168"/>
      <c r="D15" s="168"/>
      <c r="E15" s="168"/>
    </row>
    <row r="16" spans="1:5" ht="12.75">
      <c r="A16" s="168"/>
      <c r="B16" s="168"/>
      <c r="C16" s="168"/>
      <c r="D16" s="168"/>
      <c r="E16" s="168"/>
    </row>
    <row r="17" spans="1:5" ht="33.75">
      <c r="A17" s="165" t="s">
        <v>15</v>
      </c>
      <c r="B17" s="169" t="s">
        <v>16</v>
      </c>
      <c r="C17" s="169"/>
      <c r="D17" s="165" t="s">
        <v>17</v>
      </c>
      <c r="E17" s="165" t="s">
        <v>18</v>
      </c>
    </row>
    <row r="18" spans="1:5" ht="12.75">
      <c r="A18" s="169" t="s">
        <v>4</v>
      </c>
      <c r="B18" s="169"/>
      <c r="C18" s="169"/>
      <c r="D18" s="169"/>
      <c r="E18" s="169"/>
    </row>
    <row r="19" spans="1:5" ht="12.75">
      <c r="A19" s="164" t="s">
        <v>19</v>
      </c>
      <c r="B19" s="170" t="s">
        <v>20</v>
      </c>
      <c r="C19" s="170"/>
      <c r="D19" s="170"/>
      <c r="E19" s="165">
        <v>3492.99</v>
      </c>
    </row>
    <row r="20" spans="1:5" ht="21.75" customHeight="1">
      <c r="A20" s="166"/>
      <c r="B20" s="171" t="s">
        <v>21</v>
      </c>
      <c r="C20" s="171"/>
      <c r="D20" s="167" t="s">
        <v>116</v>
      </c>
      <c r="E20" s="167">
        <v>750</v>
      </c>
    </row>
    <row r="21" spans="1:5" ht="12.75">
      <c r="A21" s="166"/>
      <c r="B21" s="171" t="s">
        <v>23</v>
      </c>
      <c r="C21" s="171"/>
      <c r="D21" s="167" t="s">
        <v>71</v>
      </c>
      <c r="E21" s="167">
        <v>2742.99</v>
      </c>
    </row>
    <row r="22" spans="1:5" ht="12.75">
      <c r="A22" s="164" t="s">
        <v>24</v>
      </c>
      <c r="B22" s="170" t="s">
        <v>20</v>
      </c>
      <c r="C22" s="170"/>
      <c r="D22" s="170"/>
      <c r="E22" s="165">
        <v>2610.24</v>
      </c>
    </row>
    <row r="23" spans="1:5" ht="28.5" customHeight="1">
      <c r="A23" s="166"/>
      <c r="B23" s="171" t="s">
        <v>25</v>
      </c>
      <c r="C23" s="171"/>
      <c r="D23" s="167" t="s">
        <v>83</v>
      </c>
      <c r="E23" s="167">
        <v>251.02</v>
      </c>
    </row>
    <row r="24" spans="1:5" ht="26.25" customHeight="1">
      <c r="A24" s="166"/>
      <c r="B24" s="171" t="s">
        <v>28</v>
      </c>
      <c r="C24" s="171"/>
      <c r="D24" s="167" t="s">
        <v>137</v>
      </c>
      <c r="E24" s="167">
        <v>2359.22</v>
      </c>
    </row>
    <row r="25" spans="1:5" ht="12.75">
      <c r="A25" s="164" t="s">
        <v>29</v>
      </c>
      <c r="B25" s="170" t="s">
        <v>20</v>
      </c>
      <c r="C25" s="170"/>
      <c r="D25" s="170"/>
      <c r="E25" s="165">
        <v>23740.91</v>
      </c>
    </row>
    <row r="26" spans="1:5" ht="26.25" customHeight="1">
      <c r="A26" s="166"/>
      <c r="B26" s="171" t="s">
        <v>28</v>
      </c>
      <c r="C26" s="171"/>
      <c r="D26" s="167" t="s">
        <v>138</v>
      </c>
      <c r="E26" s="167">
        <v>23740.91</v>
      </c>
    </row>
    <row r="27" spans="1:5" ht="12.75">
      <c r="A27" s="164" t="s">
        <v>30</v>
      </c>
      <c r="B27" s="170" t="s">
        <v>20</v>
      </c>
      <c r="C27" s="170"/>
      <c r="D27" s="170"/>
      <c r="E27" s="165">
        <v>9797.62</v>
      </c>
    </row>
    <row r="28" spans="1:5" ht="12.75">
      <c r="A28" s="166"/>
      <c r="B28" s="171" t="s">
        <v>31</v>
      </c>
      <c r="C28" s="171"/>
      <c r="D28" s="167" t="s">
        <v>139</v>
      </c>
      <c r="E28" s="167">
        <v>9797.62</v>
      </c>
    </row>
    <row r="29" spans="1:5" ht="12.75">
      <c r="A29" s="164" t="s">
        <v>32</v>
      </c>
      <c r="B29" s="170" t="s">
        <v>20</v>
      </c>
      <c r="C29" s="170"/>
      <c r="D29" s="170"/>
      <c r="E29" s="165">
        <v>670.59</v>
      </c>
    </row>
    <row r="30" spans="1:5" ht="12.75">
      <c r="A30" s="166"/>
      <c r="B30" s="171" t="s">
        <v>33</v>
      </c>
      <c r="C30" s="171"/>
      <c r="D30" s="167"/>
      <c r="E30" s="167">
        <v>670.59</v>
      </c>
    </row>
    <row r="31" spans="1:5" ht="12.75">
      <c r="A31" s="164" t="s">
        <v>35</v>
      </c>
      <c r="B31" s="170"/>
      <c r="C31" s="170"/>
      <c r="D31" s="170"/>
      <c r="E31" s="165">
        <v>5251.95</v>
      </c>
    </row>
    <row r="32" spans="1:5" ht="12.75">
      <c r="A32" s="164" t="s">
        <v>38</v>
      </c>
      <c r="B32" s="170"/>
      <c r="C32" s="170"/>
      <c r="D32" s="170"/>
      <c r="E32" s="165">
        <v>842.24</v>
      </c>
    </row>
    <row r="33" spans="1:5" ht="12.75">
      <c r="A33" s="164" t="s">
        <v>39</v>
      </c>
      <c r="B33" s="170"/>
      <c r="C33" s="170"/>
      <c r="D33" s="170"/>
      <c r="E33" s="165">
        <v>5135.3</v>
      </c>
    </row>
    <row r="34" spans="1:5" ht="12.75">
      <c r="A34" s="170" t="s">
        <v>40</v>
      </c>
      <c r="B34" s="170"/>
      <c r="C34" s="170"/>
      <c r="D34" s="170"/>
      <c r="E34" s="165">
        <v>51541.84</v>
      </c>
    </row>
    <row r="35" spans="1:5" ht="12.75">
      <c r="A35" s="169" t="s">
        <v>5</v>
      </c>
      <c r="B35" s="169"/>
      <c r="C35" s="169"/>
      <c r="D35" s="169"/>
      <c r="E35" s="169"/>
    </row>
    <row r="36" spans="1:5" ht="12.75">
      <c r="A36" s="164" t="s">
        <v>38</v>
      </c>
      <c r="B36" s="170"/>
      <c r="C36" s="170"/>
      <c r="D36" s="170"/>
      <c r="E36" s="165">
        <v>911.35</v>
      </c>
    </row>
    <row r="37" spans="1:5" ht="12.75">
      <c r="A37" s="164" t="s">
        <v>39</v>
      </c>
      <c r="B37" s="170"/>
      <c r="C37" s="170"/>
      <c r="D37" s="170"/>
      <c r="E37" s="165">
        <v>4347.48</v>
      </c>
    </row>
    <row r="38" spans="1:5" ht="12.75">
      <c r="A38" s="170" t="s">
        <v>40</v>
      </c>
      <c r="B38" s="170"/>
      <c r="C38" s="170"/>
      <c r="D38" s="170"/>
      <c r="E38" s="165">
        <v>5258.83</v>
      </c>
    </row>
    <row r="39" spans="1:5" ht="12.75">
      <c r="A39" s="168"/>
      <c r="B39" s="168"/>
      <c r="C39" s="168"/>
      <c r="D39" s="168"/>
      <c r="E39" s="168"/>
    </row>
    <row r="40" spans="1:5" ht="12.75">
      <c r="A40" s="172" t="s">
        <v>62</v>
      </c>
      <c r="B40" s="172"/>
      <c r="C40" s="172"/>
      <c r="D40" s="172"/>
      <c r="E40" s="172"/>
    </row>
    <row r="41" spans="1:5" ht="12.75">
      <c r="A41" s="172" t="s">
        <v>63</v>
      </c>
      <c r="B41" s="172"/>
      <c r="C41" s="172"/>
      <c r="D41" s="172"/>
      <c r="E41" s="172"/>
    </row>
    <row r="42" spans="1:5" ht="12.75">
      <c r="A42" s="172" t="s">
        <v>64</v>
      </c>
      <c r="B42" s="172"/>
      <c r="C42" s="172"/>
      <c r="D42" s="172"/>
      <c r="E42" s="172"/>
    </row>
  </sheetData>
  <sheetProtection/>
  <mergeCells count="34">
    <mergeCell ref="A38:D38"/>
    <mergeCell ref="A40:E40"/>
    <mergeCell ref="A41:E41"/>
    <mergeCell ref="A42:E42"/>
    <mergeCell ref="B32:D32"/>
    <mergeCell ref="B33:D33"/>
    <mergeCell ref="A34:D34"/>
    <mergeCell ref="A35:E35"/>
    <mergeCell ref="B36:D36"/>
    <mergeCell ref="B37:D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875" style="0" customWidth="1"/>
    <col min="2" max="2" width="21.625" style="0" customWidth="1"/>
    <col min="3" max="3" width="14.375" style="0" customWidth="1"/>
    <col min="4" max="4" width="16.625" style="0" customWidth="1"/>
    <col min="5" max="5" width="18.625" style="0" customWidth="1"/>
  </cols>
  <sheetData>
    <row r="1" spans="1:5" ht="12.75">
      <c r="A1" s="173" t="s">
        <v>0</v>
      </c>
      <c r="B1" s="174"/>
      <c r="C1" s="174"/>
      <c r="D1" s="174"/>
      <c r="E1" s="174"/>
    </row>
    <row r="2" spans="1:5" ht="12.75">
      <c r="A2" s="174" t="s">
        <v>1</v>
      </c>
      <c r="B2" s="174"/>
      <c r="C2" s="174"/>
      <c r="D2" s="174"/>
      <c r="E2" s="174"/>
    </row>
    <row r="3" spans="1:5" ht="12.75">
      <c r="A3" s="175" t="s">
        <v>2</v>
      </c>
      <c r="B3" s="175"/>
      <c r="C3" s="175" t="s">
        <v>140</v>
      </c>
      <c r="D3" s="175"/>
      <c r="E3" s="175"/>
    </row>
    <row r="4" spans="1:5" ht="12.75">
      <c r="A4" s="175" t="s">
        <v>141</v>
      </c>
      <c r="B4" s="175"/>
      <c r="C4" s="175" t="s">
        <v>67</v>
      </c>
      <c r="D4" s="175"/>
      <c r="E4" s="175"/>
    </row>
    <row r="5" spans="1:5" ht="12.75">
      <c r="A5" s="175" t="s">
        <v>3</v>
      </c>
      <c r="B5" s="175"/>
      <c r="C5" s="175" t="s">
        <v>142</v>
      </c>
      <c r="D5" s="175"/>
      <c r="E5" s="175"/>
    </row>
    <row r="6" spans="1:5" ht="12.75">
      <c r="A6" s="176"/>
      <c r="B6" s="177"/>
      <c r="C6" s="175" t="s">
        <v>143</v>
      </c>
      <c r="D6" s="175"/>
      <c r="E6" s="175"/>
    </row>
    <row r="7" spans="1:5" ht="12.75">
      <c r="A7" s="176"/>
      <c r="B7" s="177"/>
      <c r="C7" s="175" t="s">
        <v>144</v>
      </c>
      <c r="D7" s="175"/>
      <c r="E7" s="175"/>
    </row>
    <row r="8" spans="1:5" ht="12.75">
      <c r="A8" s="176"/>
      <c r="B8" s="177"/>
      <c r="C8" s="177"/>
      <c r="D8" s="177"/>
      <c r="E8" s="177"/>
    </row>
    <row r="9" spans="1:5" ht="22.5">
      <c r="A9" s="178"/>
      <c r="B9" s="179" t="s">
        <v>4</v>
      </c>
      <c r="C9" s="179" t="s">
        <v>5</v>
      </c>
      <c r="D9" s="179" t="s">
        <v>6</v>
      </c>
      <c r="E9" s="179" t="s">
        <v>8</v>
      </c>
    </row>
    <row r="10" spans="1:5" ht="22.5">
      <c r="A10" s="178" t="s">
        <v>9</v>
      </c>
      <c r="B10" s="179">
        <v>-41465.52</v>
      </c>
      <c r="C10" s="179">
        <v>28101.25</v>
      </c>
      <c r="D10" s="179">
        <v>12437.06</v>
      </c>
      <c r="E10" s="179"/>
    </row>
    <row r="11" spans="1:5" ht="12.75">
      <c r="A11" s="180" t="s">
        <v>10</v>
      </c>
      <c r="B11" s="181">
        <v>31076.3</v>
      </c>
      <c r="C11" s="181">
        <v>27783.6</v>
      </c>
      <c r="D11" s="181">
        <v>3501.63</v>
      </c>
      <c r="E11" s="181"/>
    </row>
    <row r="12" spans="1:5" ht="22.5">
      <c r="A12" s="180" t="s">
        <v>11</v>
      </c>
      <c r="B12" s="181">
        <v>31076.3</v>
      </c>
      <c r="C12" s="181">
        <v>27783.6</v>
      </c>
      <c r="D12" s="181">
        <v>3501.63</v>
      </c>
      <c r="E12" s="181"/>
    </row>
    <row r="13" spans="1:5" ht="12.75">
      <c r="A13" s="178" t="s">
        <v>12</v>
      </c>
      <c r="B13" s="179">
        <v>22529.81</v>
      </c>
      <c r="C13" s="179">
        <v>20966.75</v>
      </c>
      <c r="D13" s="179">
        <v>3003.71</v>
      </c>
      <c r="E13" s="179"/>
    </row>
    <row r="14" spans="1:5" ht="12.75">
      <c r="A14" s="180" t="s">
        <v>13</v>
      </c>
      <c r="B14" s="181">
        <v>53054.16</v>
      </c>
      <c r="C14" s="181">
        <v>8239.67</v>
      </c>
      <c r="D14" s="181"/>
      <c r="E14" s="181"/>
    </row>
    <row r="15" spans="1:5" ht="22.5">
      <c r="A15" s="178" t="s">
        <v>14</v>
      </c>
      <c r="B15" s="179">
        <v>-71989.87</v>
      </c>
      <c r="C15" s="179">
        <v>40828.33</v>
      </c>
      <c r="D15" s="179">
        <v>15440.77</v>
      </c>
      <c r="E15" s="179"/>
    </row>
    <row r="16" spans="1:5" ht="12.75">
      <c r="A16" s="182"/>
      <c r="B16" s="182"/>
      <c r="C16" s="182"/>
      <c r="D16" s="182"/>
      <c r="E16" s="182"/>
    </row>
    <row r="17" spans="1:5" ht="12.75">
      <c r="A17" s="182"/>
      <c r="B17" s="182"/>
      <c r="C17" s="182"/>
      <c r="D17" s="182"/>
      <c r="E17" s="182"/>
    </row>
    <row r="18" spans="1:5" ht="22.5">
      <c r="A18" s="179" t="s">
        <v>15</v>
      </c>
      <c r="B18" s="183" t="s">
        <v>16</v>
      </c>
      <c r="C18" s="183"/>
      <c r="D18" s="179" t="s">
        <v>17</v>
      </c>
      <c r="E18" s="179" t="s">
        <v>18</v>
      </c>
    </row>
    <row r="19" spans="1:5" ht="12.75">
      <c r="A19" s="183" t="s">
        <v>4</v>
      </c>
      <c r="B19" s="183"/>
      <c r="C19" s="183"/>
      <c r="D19" s="183"/>
      <c r="E19" s="183"/>
    </row>
    <row r="20" spans="1:5" ht="12.75">
      <c r="A20" s="178" t="s">
        <v>19</v>
      </c>
      <c r="B20" s="184" t="s">
        <v>20</v>
      </c>
      <c r="C20" s="184"/>
      <c r="D20" s="184"/>
      <c r="E20" s="179">
        <v>3490.81</v>
      </c>
    </row>
    <row r="21" spans="1:5" ht="12.75">
      <c r="A21" s="180"/>
      <c r="B21" s="185" t="s">
        <v>21</v>
      </c>
      <c r="C21" s="185"/>
      <c r="D21" s="181" t="s">
        <v>116</v>
      </c>
      <c r="E21" s="181">
        <v>750</v>
      </c>
    </row>
    <row r="22" spans="1:5" ht="12.75">
      <c r="A22" s="180"/>
      <c r="B22" s="185" t="s">
        <v>23</v>
      </c>
      <c r="C22" s="185"/>
      <c r="D22" s="181" t="s">
        <v>71</v>
      </c>
      <c r="E22" s="181">
        <v>2740.81</v>
      </c>
    </row>
    <row r="23" spans="1:5" ht="22.5">
      <c r="A23" s="178" t="s">
        <v>24</v>
      </c>
      <c r="B23" s="184" t="s">
        <v>20</v>
      </c>
      <c r="C23" s="184"/>
      <c r="D23" s="184"/>
      <c r="E23" s="179">
        <v>1481.81</v>
      </c>
    </row>
    <row r="24" spans="1:5" ht="12.75">
      <c r="A24" s="180"/>
      <c r="B24" s="185" t="s">
        <v>25</v>
      </c>
      <c r="C24" s="185"/>
      <c r="D24" s="181" t="s">
        <v>72</v>
      </c>
      <c r="E24" s="181">
        <v>250.29</v>
      </c>
    </row>
    <row r="25" spans="1:5" ht="12.75">
      <c r="A25" s="180"/>
      <c r="B25" s="185" t="s">
        <v>28</v>
      </c>
      <c r="C25" s="185"/>
      <c r="D25" s="181" t="s">
        <v>117</v>
      </c>
      <c r="E25" s="181">
        <v>1231.52</v>
      </c>
    </row>
    <row r="26" spans="1:5" ht="12.75">
      <c r="A26" s="178" t="s">
        <v>29</v>
      </c>
      <c r="B26" s="184" t="s">
        <v>20</v>
      </c>
      <c r="C26" s="184"/>
      <c r="D26" s="184"/>
      <c r="E26" s="179">
        <v>25152.84</v>
      </c>
    </row>
    <row r="27" spans="1:5" ht="12.75">
      <c r="A27" s="180"/>
      <c r="B27" s="185" t="s">
        <v>28</v>
      </c>
      <c r="C27" s="185"/>
      <c r="D27" s="181" t="s">
        <v>118</v>
      </c>
      <c r="E27" s="181">
        <v>25152.84</v>
      </c>
    </row>
    <row r="28" spans="1:5" ht="22.5">
      <c r="A28" s="178" t="s">
        <v>30</v>
      </c>
      <c r="B28" s="184" t="s">
        <v>20</v>
      </c>
      <c r="C28" s="184"/>
      <c r="D28" s="184"/>
      <c r="E28" s="179">
        <v>11084.42</v>
      </c>
    </row>
    <row r="29" spans="1:5" ht="12.75">
      <c r="A29" s="180"/>
      <c r="B29" s="185" t="s">
        <v>31</v>
      </c>
      <c r="C29" s="185"/>
      <c r="D29" s="181" t="s">
        <v>145</v>
      </c>
      <c r="E29" s="181">
        <v>11084.42</v>
      </c>
    </row>
    <row r="30" spans="1:5" ht="22.5">
      <c r="A30" s="178" t="s">
        <v>32</v>
      </c>
      <c r="B30" s="184" t="s">
        <v>20</v>
      </c>
      <c r="C30" s="184"/>
      <c r="D30" s="184"/>
      <c r="E30" s="179">
        <v>668.72</v>
      </c>
    </row>
    <row r="31" spans="1:5" ht="12.75">
      <c r="A31" s="180"/>
      <c r="B31" s="185" t="s">
        <v>33</v>
      </c>
      <c r="C31" s="185"/>
      <c r="D31" s="181"/>
      <c r="E31" s="181">
        <v>668.72</v>
      </c>
    </row>
    <row r="32" spans="1:5" ht="12.75">
      <c r="A32" s="178" t="s">
        <v>35</v>
      </c>
      <c r="B32" s="184"/>
      <c r="C32" s="184"/>
      <c r="D32" s="184"/>
      <c r="E32" s="179">
        <v>5251.85</v>
      </c>
    </row>
    <row r="33" spans="1:5" ht="12.75">
      <c r="A33" s="178" t="s">
        <v>38</v>
      </c>
      <c r="B33" s="184"/>
      <c r="C33" s="184"/>
      <c r="D33" s="184"/>
      <c r="E33" s="179">
        <v>801.73</v>
      </c>
    </row>
    <row r="34" spans="1:5" ht="12.75">
      <c r="A34" s="178" t="s">
        <v>39</v>
      </c>
      <c r="B34" s="184"/>
      <c r="C34" s="184"/>
      <c r="D34" s="184"/>
      <c r="E34" s="179">
        <v>5121.98</v>
      </c>
    </row>
    <row r="35" spans="1:5" ht="12.75">
      <c r="A35" s="184" t="s">
        <v>40</v>
      </c>
      <c r="B35" s="184"/>
      <c r="C35" s="184"/>
      <c r="D35" s="184"/>
      <c r="E35" s="179">
        <v>53054.16</v>
      </c>
    </row>
    <row r="36" spans="1:5" ht="12.75">
      <c r="A36" s="183" t="s">
        <v>5</v>
      </c>
      <c r="B36" s="183"/>
      <c r="C36" s="183"/>
      <c r="D36" s="183"/>
      <c r="E36" s="183"/>
    </row>
    <row r="37" spans="1:5" ht="22.5">
      <c r="A37" s="178" t="s">
        <v>24</v>
      </c>
      <c r="B37" s="184" t="s">
        <v>20</v>
      </c>
      <c r="C37" s="184"/>
      <c r="D37" s="184"/>
      <c r="E37" s="179">
        <v>3043</v>
      </c>
    </row>
    <row r="38" spans="1:5" ht="12.75">
      <c r="A38" s="180"/>
      <c r="B38" s="185" t="s">
        <v>48</v>
      </c>
      <c r="C38" s="185"/>
      <c r="D38" s="181" t="s">
        <v>146</v>
      </c>
      <c r="E38" s="181">
        <v>3043</v>
      </c>
    </row>
    <row r="39" spans="1:5" ht="12.75">
      <c r="A39" s="178" t="s">
        <v>38</v>
      </c>
      <c r="B39" s="184"/>
      <c r="C39" s="184"/>
      <c r="D39" s="184"/>
      <c r="E39" s="179">
        <v>860.43</v>
      </c>
    </row>
    <row r="40" spans="1:5" ht="12.75">
      <c r="A40" s="178" t="s">
        <v>39</v>
      </c>
      <c r="B40" s="184"/>
      <c r="C40" s="184"/>
      <c r="D40" s="184"/>
      <c r="E40" s="179">
        <v>4336.24</v>
      </c>
    </row>
    <row r="41" spans="1:5" ht="12.75">
      <c r="A41" s="184" t="s">
        <v>40</v>
      </c>
      <c r="B41" s="184"/>
      <c r="C41" s="184"/>
      <c r="D41" s="184"/>
      <c r="E41" s="179">
        <v>8239.67</v>
      </c>
    </row>
    <row r="42" spans="1:5" ht="12.75">
      <c r="A42" s="182"/>
      <c r="B42" s="182"/>
      <c r="C42" s="182"/>
      <c r="D42" s="182"/>
      <c r="E42" s="182"/>
    </row>
    <row r="43" spans="1:5" ht="12.75">
      <c r="A43" s="186" t="s">
        <v>62</v>
      </c>
      <c r="B43" s="186"/>
      <c r="C43" s="186"/>
      <c r="D43" s="186"/>
      <c r="E43" s="186"/>
    </row>
    <row r="44" spans="1:5" ht="12.75">
      <c r="A44" s="186" t="s">
        <v>63</v>
      </c>
      <c r="B44" s="186"/>
      <c r="C44" s="186"/>
      <c r="D44" s="186"/>
      <c r="E44" s="186"/>
    </row>
    <row r="45" spans="1:5" ht="12.75">
      <c r="A45" s="186" t="s">
        <v>64</v>
      </c>
      <c r="B45" s="186"/>
      <c r="C45" s="186"/>
      <c r="D45" s="186"/>
      <c r="E45" s="186"/>
    </row>
  </sheetData>
  <sheetProtection/>
  <mergeCells count="37">
    <mergeCell ref="A45:E45"/>
    <mergeCell ref="B38:C38"/>
    <mergeCell ref="B39:D39"/>
    <mergeCell ref="B40:D40"/>
    <mergeCell ref="A41:D41"/>
    <mergeCell ref="A43:E43"/>
    <mergeCell ref="A44:E44"/>
    <mergeCell ref="B32:D32"/>
    <mergeCell ref="B33:D33"/>
    <mergeCell ref="B34:D34"/>
    <mergeCell ref="A35:D35"/>
    <mergeCell ref="A36:E36"/>
    <mergeCell ref="B37:D37"/>
    <mergeCell ref="B26:D26"/>
    <mergeCell ref="B27:C27"/>
    <mergeCell ref="B28:D28"/>
    <mergeCell ref="B29:C29"/>
    <mergeCell ref="B30:D30"/>
    <mergeCell ref="B31:C31"/>
    <mergeCell ref="B20:D20"/>
    <mergeCell ref="B21:C21"/>
    <mergeCell ref="B22:C22"/>
    <mergeCell ref="B23:D23"/>
    <mergeCell ref="B24:C24"/>
    <mergeCell ref="B25:C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6.25390625" style="0" customWidth="1"/>
    <col min="4" max="4" width="14.125" style="0" customWidth="1"/>
    <col min="5" max="5" width="15.00390625" style="0" customWidth="1"/>
  </cols>
  <sheetData>
    <row r="1" spans="1:5" ht="12.75">
      <c r="A1" s="187" t="s">
        <v>0</v>
      </c>
      <c r="B1" s="188"/>
      <c r="C1" s="188"/>
      <c r="D1" s="188"/>
      <c r="E1" s="188"/>
    </row>
    <row r="2" spans="1:5" ht="12.75">
      <c r="A2" s="188" t="s">
        <v>1</v>
      </c>
      <c r="B2" s="188"/>
      <c r="C2" s="188"/>
      <c r="D2" s="188"/>
      <c r="E2" s="188"/>
    </row>
    <row r="3" spans="1:5" ht="12.75">
      <c r="A3" s="189" t="s">
        <v>2</v>
      </c>
      <c r="B3" s="189"/>
      <c r="C3" s="189" t="s">
        <v>147</v>
      </c>
      <c r="D3" s="189"/>
      <c r="E3" s="189"/>
    </row>
    <row r="4" spans="1:5" ht="12.75">
      <c r="A4" s="189" t="s">
        <v>148</v>
      </c>
      <c r="B4" s="189"/>
      <c r="C4" s="189" t="s">
        <v>149</v>
      </c>
      <c r="D4" s="189"/>
      <c r="E4" s="189"/>
    </row>
    <row r="5" spans="1:5" ht="12.75">
      <c r="A5" s="189" t="s">
        <v>3</v>
      </c>
      <c r="B5" s="189"/>
      <c r="C5" s="189" t="s">
        <v>150</v>
      </c>
      <c r="D5" s="189"/>
      <c r="E5" s="189"/>
    </row>
    <row r="6" spans="1:5" ht="12.75">
      <c r="A6" s="190"/>
      <c r="B6" s="191"/>
      <c r="C6" s="189" t="s">
        <v>151</v>
      </c>
      <c r="D6" s="189"/>
      <c r="E6" s="189"/>
    </row>
    <row r="7" spans="1:5" ht="12.75">
      <c r="A7" s="190"/>
      <c r="B7" s="191"/>
      <c r="C7" s="189" t="s">
        <v>152</v>
      </c>
      <c r="D7" s="189"/>
      <c r="E7" s="189"/>
    </row>
    <row r="8" spans="1:5" ht="12.75">
      <c r="A8" s="190"/>
      <c r="B8" s="191"/>
      <c r="C8" s="191"/>
      <c r="D8" s="191"/>
      <c r="E8" s="191"/>
    </row>
    <row r="9" spans="1:5" ht="33.75">
      <c r="A9" s="192"/>
      <c r="B9" s="193" t="s">
        <v>4</v>
      </c>
      <c r="C9" s="193" t="s">
        <v>5</v>
      </c>
      <c r="D9" s="193" t="s">
        <v>6</v>
      </c>
      <c r="E9" s="193" t="s">
        <v>8</v>
      </c>
    </row>
    <row r="10" spans="1:5" ht="22.5">
      <c r="A10" s="192" t="s">
        <v>9</v>
      </c>
      <c r="B10" s="193">
        <v>-48827.64</v>
      </c>
      <c r="C10" s="193">
        <v>-729.32</v>
      </c>
      <c r="D10" s="193">
        <v>19697.07</v>
      </c>
      <c r="E10" s="193">
        <f aca="true" t="shared" si="0" ref="E10:E15">SUM(B10:D10)</f>
        <v>-29859.89</v>
      </c>
    </row>
    <row r="11" spans="1:5" ht="12.75">
      <c r="A11" s="194" t="s">
        <v>10</v>
      </c>
      <c r="B11" s="195">
        <v>54921.37</v>
      </c>
      <c r="C11" s="195">
        <v>49102.2</v>
      </c>
      <c r="D11" s="195">
        <v>7395.77</v>
      </c>
      <c r="E11" s="195">
        <f t="shared" si="0"/>
        <v>111419.34000000001</v>
      </c>
    </row>
    <row r="12" spans="1:5" ht="33.75">
      <c r="A12" s="194" t="s">
        <v>11</v>
      </c>
      <c r="B12" s="195">
        <v>54921.37</v>
      </c>
      <c r="C12" s="195">
        <v>49102.2</v>
      </c>
      <c r="D12" s="195">
        <v>6486.54</v>
      </c>
      <c r="E12" s="195">
        <f t="shared" si="0"/>
        <v>110510.11</v>
      </c>
    </row>
    <row r="13" spans="1:5" ht="12.75">
      <c r="A13" s="192" t="s">
        <v>12</v>
      </c>
      <c r="B13" s="193">
        <v>52742.85</v>
      </c>
      <c r="C13" s="193">
        <v>48290.79</v>
      </c>
      <c r="D13" s="193">
        <v>8435.15</v>
      </c>
      <c r="E13" s="193">
        <f t="shared" si="0"/>
        <v>109468.79</v>
      </c>
    </row>
    <row r="14" spans="1:5" ht="12.75">
      <c r="A14" s="194" t="s">
        <v>13</v>
      </c>
      <c r="B14" s="195">
        <v>74725.75</v>
      </c>
      <c r="C14" s="195">
        <v>9302.24</v>
      </c>
      <c r="D14" s="195"/>
      <c r="E14" s="195">
        <f t="shared" si="0"/>
        <v>84027.99</v>
      </c>
    </row>
    <row r="15" spans="1:5" ht="22.5">
      <c r="A15" s="192" t="s">
        <v>14</v>
      </c>
      <c r="B15" s="193">
        <f>-70810.54+28132.22</f>
        <v>-42678.31999999999</v>
      </c>
      <c r="C15" s="193">
        <v>38259.23</v>
      </c>
      <c r="D15" s="193"/>
      <c r="E15" s="193">
        <f t="shared" si="0"/>
        <v>-4419.089999999989</v>
      </c>
    </row>
    <row r="16" spans="1:5" ht="12.75">
      <c r="A16" s="196"/>
      <c r="B16" s="196"/>
      <c r="C16" s="196"/>
      <c r="D16" s="196"/>
      <c r="E16" s="196"/>
    </row>
    <row r="17" spans="1:5" ht="12.75">
      <c r="A17" s="196"/>
      <c r="B17" s="196"/>
      <c r="C17" s="196"/>
      <c r="D17" s="196"/>
      <c r="E17" s="196"/>
    </row>
    <row r="18" spans="1:5" ht="33.75">
      <c r="A18" s="193" t="s">
        <v>15</v>
      </c>
      <c r="B18" s="197" t="s">
        <v>16</v>
      </c>
      <c r="C18" s="197"/>
      <c r="D18" s="193" t="s">
        <v>17</v>
      </c>
      <c r="E18" s="193" t="s">
        <v>18</v>
      </c>
    </row>
    <row r="19" spans="1:5" ht="12.75">
      <c r="A19" s="197" t="s">
        <v>4</v>
      </c>
      <c r="B19" s="197"/>
      <c r="C19" s="197"/>
      <c r="D19" s="197"/>
      <c r="E19" s="197"/>
    </row>
    <row r="20" spans="1:5" ht="12.75">
      <c r="A20" s="192" t="s">
        <v>19</v>
      </c>
      <c r="B20" s="198" t="s">
        <v>20</v>
      </c>
      <c r="C20" s="198"/>
      <c r="D20" s="198"/>
      <c r="E20" s="193">
        <v>3628.99</v>
      </c>
    </row>
    <row r="21" spans="1:5" ht="12.75">
      <c r="A21" s="194"/>
      <c r="B21" s="199" t="s">
        <v>23</v>
      </c>
      <c r="C21" s="199"/>
      <c r="D21" s="195" t="s">
        <v>71</v>
      </c>
      <c r="E21" s="195">
        <v>3628.99</v>
      </c>
    </row>
    <row r="22" spans="1:5" ht="22.5">
      <c r="A22" s="192" t="s">
        <v>24</v>
      </c>
      <c r="B22" s="198" t="s">
        <v>20</v>
      </c>
      <c r="C22" s="198"/>
      <c r="D22" s="198"/>
      <c r="E22" s="193">
        <v>2130.11</v>
      </c>
    </row>
    <row r="23" spans="1:5" ht="12.75">
      <c r="A23" s="194"/>
      <c r="B23" s="199" t="s">
        <v>25</v>
      </c>
      <c r="C23" s="199"/>
      <c r="D23" s="195" t="s">
        <v>72</v>
      </c>
      <c r="E23" s="195">
        <v>442.49</v>
      </c>
    </row>
    <row r="24" spans="1:5" ht="12.75">
      <c r="A24" s="194"/>
      <c r="B24" s="199" t="s">
        <v>28</v>
      </c>
      <c r="C24" s="199"/>
      <c r="D24" s="195" t="s">
        <v>50</v>
      </c>
      <c r="E24" s="195">
        <v>1687.62</v>
      </c>
    </row>
    <row r="25" spans="1:5" ht="22.5">
      <c r="A25" s="192" t="s">
        <v>29</v>
      </c>
      <c r="B25" s="198" t="s">
        <v>20</v>
      </c>
      <c r="C25" s="198"/>
      <c r="D25" s="198"/>
      <c r="E25" s="193">
        <v>41872.45</v>
      </c>
    </row>
    <row r="26" spans="1:5" ht="12.75">
      <c r="A26" s="194"/>
      <c r="B26" s="199" t="s">
        <v>28</v>
      </c>
      <c r="C26" s="199"/>
      <c r="D26" s="195" t="s">
        <v>138</v>
      </c>
      <c r="E26" s="195">
        <v>41872.45</v>
      </c>
    </row>
    <row r="27" spans="1:5" ht="22.5">
      <c r="A27" s="192" t="s">
        <v>30</v>
      </c>
      <c r="B27" s="198" t="s">
        <v>20</v>
      </c>
      <c r="C27" s="198"/>
      <c r="D27" s="198"/>
      <c r="E27" s="193">
        <v>10062.33</v>
      </c>
    </row>
    <row r="28" spans="1:5" ht="12.75">
      <c r="A28" s="194"/>
      <c r="B28" s="199" t="s">
        <v>31</v>
      </c>
      <c r="C28" s="199"/>
      <c r="D28" s="195" t="s">
        <v>153</v>
      </c>
      <c r="E28" s="195">
        <v>10062.33</v>
      </c>
    </row>
    <row r="29" spans="1:5" ht="22.5">
      <c r="A29" s="192" t="s">
        <v>32</v>
      </c>
      <c r="B29" s="198" t="s">
        <v>20</v>
      </c>
      <c r="C29" s="198"/>
      <c r="D29" s="198"/>
      <c r="E29" s="193">
        <v>1181.92</v>
      </c>
    </row>
    <row r="30" spans="1:5" ht="12.75">
      <c r="A30" s="194"/>
      <c r="B30" s="199" t="s">
        <v>33</v>
      </c>
      <c r="C30" s="199"/>
      <c r="D30" s="195"/>
      <c r="E30" s="195">
        <v>1181.92</v>
      </c>
    </row>
    <row r="31" spans="1:5" ht="12.75">
      <c r="A31" s="192" t="s">
        <v>35</v>
      </c>
      <c r="B31" s="198"/>
      <c r="C31" s="198"/>
      <c r="D31" s="198"/>
      <c r="E31" s="193">
        <v>5287.66</v>
      </c>
    </row>
    <row r="32" spans="1:5" ht="12.75">
      <c r="A32" s="192" t="s">
        <v>38</v>
      </c>
      <c r="B32" s="198"/>
      <c r="C32" s="198"/>
      <c r="D32" s="198"/>
      <c r="E32" s="193">
        <v>1510.15</v>
      </c>
    </row>
    <row r="33" spans="1:5" ht="12.75">
      <c r="A33" s="192" t="s">
        <v>39</v>
      </c>
      <c r="B33" s="198"/>
      <c r="C33" s="198"/>
      <c r="D33" s="198"/>
      <c r="E33" s="193">
        <v>9052.14</v>
      </c>
    </row>
    <row r="34" spans="1:5" ht="12.75">
      <c r="A34" s="198" t="s">
        <v>40</v>
      </c>
      <c r="B34" s="198"/>
      <c r="C34" s="198"/>
      <c r="D34" s="198"/>
      <c r="E34" s="193">
        <v>74725.75</v>
      </c>
    </row>
    <row r="35" spans="1:5" ht="12.75">
      <c r="A35" s="197" t="s">
        <v>5</v>
      </c>
      <c r="B35" s="197"/>
      <c r="C35" s="197"/>
      <c r="D35" s="197"/>
      <c r="E35" s="197"/>
    </row>
    <row r="36" spans="1:5" ht="12.75">
      <c r="A36" s="192" t="s">
        <v>38</v>
      </c>
      <c r="B36" s="198"/>
      <c r="C36" s="198"/>
      <c r="D36" s="198"/>
      <c r="E36" s="193">
        <v>1638.78</v>
      </c>
    </row>
    <row r="37" spans="1:5" ht="12.75">
      <c r="A37" s="192" t="s">
        <v>39</v>
      </c>
      <c r="B37" s="198"/>
      <c r="C37" s="198"/>
      <c r="D37" s="198"/>
      <c r="E37" s="193">
        <v>7663.46</v>
      </c>
    </row>
    <row r="38" spans="1:5" ht="12.75">
      <c r="A38" s="198" t="s">
        <v>40</v>
      </c>
      <c r="B38" s="198"/>
      <c r="C38" s="198"/>
      <c r="D38" s="198"/>
      <c r="E38" s="193">
        <v>9302.24</v>
      </c>
    </row>
    <row r="39" spans="1:5" ht="12.75">
      <c r="A39" s="196"/>
      <c r="B39" s="196"/>
      <c r="C39" s="196"/>
      <c r="D39" s="196"/>
      <c r="E39" s="196"/>
    </row>
    <row r="40" spans="1:5" ht="12.75">
      <c r="A40" s="200" t="s">
        <v>62</v>
      </c>
      <c r="B40" s="200"/>
      <c r="C40" s="200"/>
      <c r="D40" s="200"/>
      <c r="E40" s="200"/>
    </row>
    <row r="41" spans="1:5" ht="12.75">
      <c r="A41" s="200" t="s">
        <v>63</v>
      </c>
      <c r="B41" s="200"/>
      <c r="C41" s="200"/>
      <c r="D41" s="200"/>
      <c r="E41" s="200"/>
    </row>
    <row r="42" spans="1:5" ht="12.75">
      <c r="A42" s="200" t="s">
        <v>64</v>
      </c>
      <c r="B42" s="200"/>
      <c r="C42" s="200"/>
      <c r="D42" s="200"/>
      <c r="E42" s="200"/>
    </row>
  </sheetData>
  <sheetProtection/>
  <mergeCells count="34">
    <mergeCell ref="A38:D38"/>
    <mergeCell ref="A40:E40"/>
    <mergeCell ref="A41:E41"/>
    <mergeCell ref="A42:E42"/>
    <mergeCell ref="B32:D32"/>
    <mergeCell ref="B33:D33"/>
    <mergeCell ref="A34:D34"/>
    <mergeCell ref="A35:E35"/>
    <mergeCell ref="B36:D36"/>
    <mergeCell ref="B37:D37"/>
    <mergeCell ref="B26:C26"/>
    <mergeCell ref="B27:D27"/>
    <mergeCell ref="B28:C28"/>
    <mergeCell ref="B29:D29"/>
    <mergeCell ref="B30:C30"/>
    <mergeCell ref="B31:D31"/>
    <mergeCell ref="B20:D20"/>
    <mergeCell ref="B21:C21"/>
    <mergeCell ref="B22:D22"/>
    <mergeCell ref="B23:C23"/>
    <mergeCell ref="B24:C24"/>
    <mergeCell ref="B25:D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375" style="0" customWidth="1"/>
    <col min="2" max="2" width="15.125" style="0" customWidth="1"/>
    <col min="3" max="3" width="23.25390625" style="0" customWidth="1"/>
    <col min="4" max="4" width="18.25390625" style="0" customWidth="1"/>
    <col min="5" max="5" width="15.125" style="0" customWidth="1"/>
  </cols>
  <sheetData>
    <row r="1" spans="1:5" ht="12.75">
      <c r="A1" s="201" t="s">
        <v>0</v>
      </c>
      <c r="B1" s="202"/>
      <c r="C1" s="202"/>
      <c r="D1" s="202"/>
      <c r="E1" s="202"/>
    </row>
    <row r="2" spans="1:5" ht="12.75">
      <c r="A2" s="202" t="s">
        <v>1</v>
      </c>
      <c r="B2" s="202"/>
      <c r="C2" s="202"/>
      <c r="D2" s="202"/>
      <c r="E2" s="202"/>
    </row>
    <row r="3" spans="1:5" ht="12.75">
      <c r="A3" s="203" t="s">
        <v>2</v>
      </c>
      <c r="B3" s="203"/>
      <c r="C3" s="203" t="s">
        <v>154</v>
      </c>
      <c r="D3" s="203"/>
      <c r="E3" s="203"/>
    </row>
    <row r="4" spans="1:5" ht="12.75">
      <c r="A4" s="203" t="s">
        <v>155</v>
      </c>
      <c r="B4" s="203"/>
      <c r="C4" s="203" t="s">
        <v>156</v>
      </c>
      <c r="D4" s="203"/>
      <c r="E4" s="203"/>
    </row>
    <row r="5" spans="1:5" ht="12.75">
      <c r="A5" s="203" t="s">
        <v>3</v>
      </c>
      <c r="B5" s="203"/>
      <c r="C5" s="203" t="s">
        <v>157</v>
      </c>
      <c r="D5" s="203"/>
      <c r="E5" s="203"/>
    </row>
    <row r="6" spans="1:5" ht="12.75">
      <c r="A6" s="204"/>
      <c r="B6" s="205"/>
      <c r="C6" s="203" t="s">
        <v>158</v>
      </c>
      <c r="D6" s="203"/>
      <c r="E6" s="203"/>
    </row>
    <row r="7" spans="1:5" ht="12.75">
      <c r="A7" s="204"/>
      <c r="B7" s="205"/>
      <c r="C7" s="203" t="s">
        <v>159</v>
      </c>
      <c r="D7" s="203"/>
      <c r="E7" s="203"/>
    </row>
    <row r="8" spans="1:5" ht="12.75">
      <c r="A8" s="204"/>
      <c r="B8" s="205"/>
      <c r="C8" s="205"/>
      <c r="D8" s="205"/>
      <c r="E8" s="205"/>
    </row>
    <row r="9" spans="1:5" ht="33.75">
      <c r="A9" s="206"/>
      <c r="B9" s="207" t="s">
        <v>4</v>
      </c>
      <c r="C9" s="207" t="s">
        <v>5</v>
      </c>
      <c r="D9" s="207" t="s">
        <v>6</v>
      </c>
      <c r="E9" s="207" t="s">
        <v>8</v>
      </c>
    </row>
    <row r="10" spans="1:5" ht="12.75">
      <c r="A10" s="206" t="s">
        <v>9</v>
      </c>
      <c r="B10" s="207">
        <v>-33016.52</v>
      </c>
      <c r="C10" s="207">
        <v>-6362.2</v>
      </c>
      <c r="D10" s="207">
        <v>6714.33</v>
      </c>
      <c r="E10" s="207">
        <f aca="true" t="shared" si="0" ref="E10:E15">SUM(B10:D10)</f>
        <v>-32664.389999999992</v>
      </c>
    </row>
    <row r="11" spans="1:5" ht="12.75">
      <c r="A11" s="208" t="s">
        <v>10</v>
      </c>
      <c r="B11" s="209">
        <v>33236.77</v>
      </c>
      <c r="C11" s="209">
        <v>29715.12</v>
      </c>
      <c r="D11" s="209">
        <v>3227.87</v>
      </c>
      <c r="E11" s="209">
        <f t="shared" si="0"/>
        <v>66179.76</v>
      </c>
    </row>
    <row r="12" spans="1:5" ht="22.5">
      <c r="A12" s="208" t="s">
        <v>11</v>
      </c>
      <c r="B12" s="209">
        <v>33236.77</v>
      </c>
      <c r="C12" s="209">
        <v>29715.12</v>
      </c>
      <c r="D12" s="209">
        <v>2416.35</v>
      </c>
      <c r="E12" s="209">
        <f t="shared" si="0"/>
        <v>65368.24</v>
      </c>
    </row>
    <row r="13" spans="1:5" ht="12.75">
      <c r="A13" s="206" t="s">
        <v>12</v>
      </c>
      <c r="B13" s="207">
        <v>26710.94</v>
      </c>
      <c r="C13" s="207">
        <v>24857.54</v>
      </c>
      <c r="D13" s="207">
        <v>2645.88</v>
      </c>
      <c r="E13" s="207">
        <f t="shared" si="0"/>
        <v>54214.35999999999</v>
      </c>
    </row>
    <row r="14" spans="1:5" ht="12.75">
      <c r="A14" s="208" t="s">
        <v>13</v>
      </c>
      <c r="B14" s="209">
        <v>77966.31</v>
      </c>
      <c r="C14" s="209">
        <v>7605.27</v>
      </c>
      <c r="D14" s="209">
        <v>1585.68</v>
      </c>
      <c r="E14" s="209">
        <f t="shared" si="0"/>
        <v>87157.26</v>
      </c>
    </row>
    <row r="15" spans="1:5" ht="12.75">
      <c r="A15" s="206" t="s">
        <v>14</v>
      </c>
      <c r="B15" s="207">
        <f>-84271.89+7774.53</f>
        <v>-76497.36</v>
      </c>
      <c r="C15" s="207">
        <v>10890.07</v>
      </c>
      <c r="D15" s="207"/>
      <c r="E15" s="207">
        <f t="shared" si="0"/>
        <v>-65607.29000000001</v>
      </c>
    </row>
    <row r="16" spans="1:5" ht="12.75">
      <c r="A16" s="210"/>
      <c r="B16" s="210"/>
      <c r="C16" s="210"/>
      <c r="D16" s="210"/>
      <c r="E16" s="210"/>
    </row>
    <row r="17" spans="1:5" ht="12.75">
      <c r="A17" s="210"/>
      <c r="B17" s="210"/>
      <c r="C17" s="210"/>
      <c r="D17" s="210"/>
      <c r="E17" s="210"/>
    </row>
    <row r="18" spans="1:5" ht="22.5">
      <c r="A18" s="207" t="s">
        <v>15</v>
      </c>
      <c r="B18" s="211" t="s">
        <v>16</v>
      </c>
      <c r="C18" s="211"/>
      <c r="D18" s="207" t="s">
        <v>17</v>
      </c>
      <c r="E18" s="207" t="s">
        <v>18</v>
      </c>
    </row>
    <row r="19" spans="1:5" ht="12.75">
      <c r="A19" s="211" t="s">
        <v>4</v>
      </c>
      <c r="B19" s="211"/>
      <c r="C19" s="211"/>
      <c r="D19" s="211"/>
      <c r="E19" s="211"/>
    </row>
    <row r="20" spans="1:5" ht="12.75">
      <c r="A20" s="206" t="s">
        <v>19</v>
      </c>
      <c r="B20" s="212" t="s">
        <v>20</v>
      </c>
      <c r="C20" s="212"/>
      <c r="D20" s="212"/>
      <c r="E20" s="207">
        <v>3323.89</v>
      </c>
    </row>
    <row r="21" spans="1:5" ht="12.75">
      <c r="A21" s="208"/>
      <c r="B21" s="213" t="s">
        <v>21</v>
      </c>
      <c r="C21" s="213"/>
      <c r="D21" s="209" t="s">
        <v>70</v>
      </c>
      <c r="E21" s="209">
        <v>525</v>
      </c>
    </row>
    <row r="22" spans="1:5" ht="12.75">
      <c r="A22" s="208"/>
      <c r="B22" s="213" t="s">
        <v>23</v>
      </c>
      <c r="C22" s="213"/>
      <c r="D22" s="209" t="s">
        <v>71</v>
      </c>
      <c r="E22" s="209">
        <v>2798.89</v>
      </c>
    </row>
    <row r="23" spans="1:5" ht="22.5">
      <c r="A23" s="206" t="s">
        <v>24</v>
      </c>
      <c r="B23" s="212" t="s">
        <v>20</v>
      </c>
      <c r="C23" s="212"/>
      <c r="D23" s="212"/>
      <c r="E23" s="207">
        <v>1016.99</v>
      </c>
    </row>
    <row r="24" spans="1:5" ht="12.75">
      <c r="A24" s="208"/>
      <c r="B24" s="213" t="s">
        <v>25</v>
      </c>
      <c r="C24" s="213"/>
      <c r="D24" s="209" t="s">
        <v>72</v>
      </c>
      <c r="E24" s="209">
        <v>267.88</v>
      </c>
    </row>
    <row r="25" spans="1:5" ht="12.75">
      <c r="A25" s="208"/>
      <c r="B25" s="213" t="s">
        <v>28</v>
      </c>
      <c r="C25" s="213"/>
      <c r="D25" s="209" t="s">
        <v>50</v>
      </c>
      <c r="E25" s="209">
        <v>749.11</v>
      </c>
    </row>
    <row r="26" spans="1:5" ht="12.75">
      <c r="A26" s="206" t="s">
        <v>29</v>
      </c>
      <c r="B26" s="212" t="s">
        <v>20</v>
      </c>
      <c r="C26" s="212"/>
      <c r="D26" s="212"/>
      <c r="E26" s="207">
        <v>50149.84</v>
      </c>
    </row>
    <row r="27" spans="1:5" ht="12.75">
      <c r="A27" s="208"/>
      <c r="B27" s="213" t="s">
        <v>28</v>
      </c>
      <c r="C27" s="213"/>
      <c r="D27" s="209" t="s">
        <v>126</v>
      </c>
      <c r="E27" s="209">
        <v>50149.84</v>
      </c>
    </row>
    <row r="28" spans="1:5" ht="12.75">
      <c r="A28" s="206" t="s">
        <v>30</v>
      </c>
      <c r="B28" s="212" t="s">
        <v>20</v>
      </c>
      <c r="C28" s="212"/>
      <c r="D28" s="212"/>
      <c r="E28" s="207">
        <v>10147.54</v>
      </c>
    </row>
    <row r="29" spans="1:5" ht="12.75">
      <c r="A29" s="208"/>
      <c r="B29" s="213" t="s">
        <v>31</v>
      </c>
      <c r="C29" s="213"/>
      <c r="D29" s="209" t="s">
        <v>160</v>
      </c>
      <c r="E29" s="209">
        <v>10147.54</v>
      </c>
    </row>
    <row r="30" spans="1:5" ht="12.75">
      <c r="A30" s="206" t="s">
        <v>32</v>
      </c>
      <c r="B30" s="212" t="s">
        <v>20</v>
      </c>
      <c r="C30" s="212"/>
      <c r="D30" s="212"/>
      <c r="E30" s="207">
        <v>715.23</v>
      </c>
    </row>
    <row r="31" spans="1:5" ht="12.75">
      <c r="A31" s="208"/>
      <c r="B31" s="213" t="s">
        <v>33</v>
      </c>
      <c r="C31" s="213"/>
      <c r="D31" s="209"/>
      <c r="E31" s="209">
        <v>715.23</v>
      </c>
    </row>
    <row r="32" spans="1:5" ht="12.75">
      <c r="A32" s="206" t="s">
        <v>35</v>
      </c>
      <c r="B32" s="212"/>
      <c r="C32" s="212"/>
      <c r="D32" s="212"/>
      <c r="E32" s="207">
        <v>5255.11</v>
      </c>
    </row>
    <row r="33" spans="1:5" ht="12.75">
      <c r="A33" s="206" t="s">
        <v>38</v>
      </c>
      <c r="B33" s="212"/>
      <c r="C33" s="212"/>
      <c r="D33" s="212"/>
      <c r="E33" s="207">
        <v>879.61</v>
      </c>
    </row>
    <row r="34" spans="1:5" ht="12.75">
      <c r="A34" s="206" t="s">
        <v>39</v>
      </c>
      <c r="B34" s="212"/>
      <c r="C34" s="212"/>
      <c r="D34" s="212"/>
      <c r="E34" s="207">
        <v>5478.1</v>
      </c>
    </row>
    <row r="35" spans="1:5" ht="12.75">
      <c r="A35" s="212" t="s">
        <v>40</v>
      </c>
      <c r="B35" s="212"/>
      <c r="C35" s="212"/>
      <c r="D35" s="212"/>
      <c r="E35" s="207">
        <v>77966.31</v>
      </c>
    </row>
    <row r="36" spans="1:5" ht="12.75">
      <c r="A36" s="211" t="s">
        <v>5</v>
      </c>
      <c r="B36" s="211"/>
      <c r="C36" s="211"/>
      <c r="D36" s="211"/>
      <c r="E36" s="211"/>
    </row>
    <row r="37" spans="1:5" ht="12.75">
      <c r="A37" s="206" t="s">
        <v>30</v>
      </c>
      <c r="B37" s="212" t="s">
        <v>20</v>
      </c>
      <c r="C37" s="212"/>
      <c r="D37" s="212"/>
      <c r="E37" s="207">
        <v>2019</v>
      </c>
    </row>
    <row r="38" spans="1:5" ht="12.75">
      <c r="A38" s="208"/>
      <c r="B38" s="213" t="s">
        <v>56</v>
      </c>
      <c r="C38" s="213"/>
      <c r="D38" s="209" t="s">
        <v>161</v>
      </c>
      <c r="E38" s="209">
        <v>2019</v>
      </c>
    </row>
    <row r="39" spans="1:5" ht="12.75">
      <c r="A39" s="206" t="s">
        <v>38</v>
      </c>
      <c r="B39" s="212"/>
      <c r="C39" s="212"/>
      <c r="D39" s="212"/>
      <c r="E39" s="207">
        <v>948.46</v>
      </c>
    </row>
    <row r="40" spans="1:5" ht="12.75">
      <c r="A40" s="206" t="s">
        <v>39</v>
      </c>
      <c r="B40" s="212"/>
      <c r="C40" s="212"/>
      <c r="D40" s="212"/>
      <c r="E40" s="207">
        <v>4637.81</v>
      </c>
    </row>
    <row r="41" spans="1:5" ht="12.75">
      <c r="A41" s="212" t="s">
        <v>40</v>
      </c>
      <c r="B41" s="212"/>
      <c r="C41" s="212"/>
      <c r="D41" s="212"/>
      <c r="E41" s="207">
        <v>7605.27</v>
      </c>
    </row>
    <row r="42" spans="1:5" ht="12.75">
      <c r="A42" s="210"/>
      <c r="B42" s="210"/>
      <c r="C42" s="210"/>
      <c r="D42" s="210"/>
      <c r="E42" s="210"/>
    </row>
    <row r="43" spans="1:5" ht="12.75">
      <c r="A43" s="214" t="s">
        <v>62</v>
      </c>
      <c r="B43" s="214"/>
      <c r="C43" s="214"/>
      <c r="D43" s="214"/>
      <c r="E43" s="214"/>
    </row>
    <row r="44" spans="1:5" ht="12.75">
      <c r="A44" s="214" t="s">
        <v>63</v>
      </c>
      <c r="B44" s="214"/>
      <c r="C44" s="214"/>
      <c r="D44" s="214"/>
      <c r="E44" s="214"/>
    </row>
    <row r="45" spans="1:5" ht="12.75">
      <c r="A45" s="214" t="s">
        <v>64</v>
      </c>
      <c r="B45" s="214"/>
      <c r="C45" s="214"/>
      <c r="D45" s="214"/>
      <c r="E45" s="214"/>
    </row>
  </sheetData>
  <sheetProtection/>
  <mergeCells count="37">
    <mergeCell ref="A45:E45"/>
    <mergeCell ref="B38:C38"/>
    <mergeCell ref="B39:D39"/>
    <mergeCell ref="B40:D40"/>
    <mergeCell ref="A41:D41"/>
    <mergeCell ref="A43:E43"/>
    <mergeCell ref="A44:E44"/>
    <mergeCell ref="B32:D32"/>
    <mergeCell ref="B33:D33"/>
    <mergeCell ref="B34:D34"/>
    <mergeCell ref="A35:D35"/>
    <mergeCell ref="A36:E36"/>
    <mergeCell ref="B37:D37"/>
    <mergeCell ref="B26:D26"/>
    <mergeCell ref="B27:C27"/>
    <mergeCell ref="B28:D28"/>
    <mergeCell ref="B29:C29"/>
    <mergeCell ref="B30:D30"/>
    <mergeCell ref="B31:C31"/>
    <mergeCell ref="B20:D20"/>
    <mergeCell ref="B21:C21"/>
    <mergeCell ref="B22:C22"/>
    <mergeCell ref="B23:D23"/>
    <mergeCell ref="B24:C24"/>
    <mergeCell ref="B25:C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0" customWidth="1"/>
    <col min="2" max="2" width="15.875" style="0" customWidth="1"/>
    <col min="3" max="3" width="15.125" style="0" customWidth="1"/>
    <col min="4" max="4" width="12.75390625" style="0" customWidth="1"/>
    <col min="5" max="5" width="13.875" style="0" customWidth="1"/>
  </cols>
  <sheetData>
    <row r="1" spans="1:5" ht="12.75">
      <c r="A1" s="215" t="s">
        <v>0</v>
      </c>
      <c r="B1" s="216"/>
      <c r="C1" s="216"/>
      <c r="D1" s="216"/>
      <c r="E1" s="216"/>
    </row>
    <row r="2" spans="1:5" ht="12.75">
      <c r="A2" s="216" t="s">
        <v>1</v>
      </c>
      <c r="B2" s="216"/>
      <c r="C2" s="216"/>
      <c r="D2" s="216"/>
      <c r="E2" s="216"/>
    </row>
    <row r="3" spans="1:5" ht="12.75">
      <c r="A3" s="217" t="s">
        <v>2</v>
      </c>
      <c r="B3" s="217"/>
      <c r="C3" s="217" t="s">
        <v>162</v>
      </c>
      <c r="D3" s="217"/>
      <c r="E3" s="217"/>
    </row>
    <row r="4" spans="1:5" ht="12.75">
      <c r="A4" s="217" t="s">
        <v>163</v>
      </c>
      <c r="B4" s="217"/>
      <c r="C4" s="217" t="s">
        <v>78</v>
      </c>
      <c r="D4" s="217"/>
      <c r="E4" s="217"/>
    </row>
    <row r="5" spans="1:5" ht="12.75">
      <c r="A5" s="217" t="s">
        <v>3</v>
      </c>
      <c r="B5" s="217"/>
      <c r="C5" s="217" t="s">
        <v>79</v>
      </c>
      <c r="D5" s="217"/>
      <c r="E5" s="217"/>
    </row>
    <row r="6" spans="1:5" ht="12.75">
      <c r="A6" s="218"/>
      <c r="B6" s="219"/>
      <c r="C6" s="217" t="s">
        <v>164</v>
      </c>
      <c r="D6" s="217"/>
      <c r="E6" s="217"/>
    </row>
    <row r="7" spans="1:5" ht="12.75">
      <c r="A7" s="218"/>
      <c r="B7" s="219"/>
      <c r="C7" s="217" t="s">
        <v>165</v>
      </c>
      <c r="D7" s="217"/>
      <c r="E7" s="217"/>
    </row>
    <row r="8" spans="1:5" ht="12.75">
      <c r="A8" s="218"/>
      <c r="B8" s="219"/>
      <c r="C8" s="219"/>
      <c r="D8" s="219"/>
      <c r="E8" s="219"/>
    </row>
    <row r="9" spans="1:5" ht="33.75">
      <c r="A9" s="220"/>
      <c r="B9" s="221" t="s">
        <v>4</v>
      </c>
      <c r="C9" s="221" t="s">
        <v>5</v>
      </c>
      <c r="D9" s="221" t="s">
        <v>6</v>
      </c>
      <c r="E9" s="221" t="s">
        <v>8</v>
      </c>
    </row>
    <row r="10" spans="1:5" ht="12.75">
      <c r="A10" s="220" t="s">
        <v>9</v>
      </c>
      <c r="B10" s="221">
        <v>9970</v>
      </c>
      <c r="C10" s="221">
        <v>7989.8</v>
      </c>
      <c r="D10" s="221"/>
      <c r="E10" s="221">
        <f aca="true" t="shared" si="0" ref="E10:E15">SUM(B10:D10)</f>
        <v>17959.8</v>
      </c>
    </row>
    <row r="11" spans="1:5" ht="12.75">
      <c r="A11" s="222" t="s">
        <v>10</v>
      </c>
      <c r="B11" s="223">
        <v>49598.04</v>
      </c>
      <c r="C11" s="223">
        <v>61063.08</v>
      </c>
      <c r="D11" s="223"/>
      <c r="E11" s="223">
        <f t="shared" si="0"/>
        <v>110661.12</v>
      </c>
    </row>
    <row r="12" spans="1:5" ht="22.5">
      <c r="A12" s="222" t="s">
        <v>11</v>
      </c>
      <c r="B12" s="223">
        <v>49598.04</v>
      </c>
      <c r="C12" s="223">
        <v>61063.08</v>
      </c>
      <c r="D12" s="223"/>
      <c r="E12" s="223">
        <f t="shared" si="0"/>
        <v>110661.12</v>
      </c>
    </row>
    <row r="13" spans="1:5" ht="12.75">
      <c r="A13" s="220" t="s">
        <v>12</v>
      </c>
      <c r="B13" s="221">
        <v>51708.5</v>
      </c>
      <c r="C13" s="221">
        <v>61065.84</v>
      </c>
      <c r="D13" s="221"/>
      <c r="E13" s="221">
        <f t="shared" si="0"/>
        <v>112774.34</v>
      </c>
    </row>
    <row r="14" spans="1:5" ht="12.75">
      <c r="A14" s="222" t="s">
        <v>13</v>
      </c>
      <c r="B14" s="223">
        <v>73255.71</v>
      </c>
      <c r="C14" s="223">
        <v>35780.48</v>
      </c>
      <c r="D14" s="223"/>
      <c r="E14" s="223">
        <f t="shared" si="0"/>
        <v>109036.19</v>
      </c>
    </row>
    <row r="15" spans="1:5" ht="12.75">
      <c r="A15" s="220" t="s">
        <v>14</v>
      </c>
      <c r="B15" s="221">
        <v>-11577.21</v>
      </c>
      <c r="C15" s="221">
        <v>33275.16</v>
      </c>
      <c r="D15" s="221"/>
      <c r="E15" s="221">
        <f t="shared" si="0"/>
        <v>21697.950000000004</v>
      </c>
    </row>
    <row r="16" spans="1:5" ht="12.75">
      <c r="A16" s="224"/>
      <c r="B16" s="224"/>
      <c r="C16" s="224"/>
      <c r="D16" s="224"/>
      <c r="E16" s="224"/>
    </row>
    <row r="17" spans="1:5" ht="12.75">
      <c r="A17" s="224"/>
      <c r="B17" s="224"/>
      <c r="C17" s="224"/>
      <c r="D17" s="224"/>
      <c r="E17" s="224"/>
    </row>
    <row r="18" spans="1:5" ht="33.75">
      <c r="A18" s="221" t="s">
        <v>15</v>
      </c>
      <c r="B18" s="225" t="s">
        <v>16</v>
      </c>
      <c r="C18" s="225"/>
      <c r="D18" s="221" t="s">
        <v>17</v>
      </c>
      <c r="E18" s="221" t="s">
        <v>18</v>
      </c>
    </row>
    <row r="19" spans="1:5" ht="12.75">
      <c r="A19" s="225" t="s">
        <v>4</v>
      </c>
      <c r="B19" s="225"/>
      <c r="C19" s="225"/>
      <c r="D19" s="225"/>
      <c r="E19" s="225"/>
    </row>
    <row r="20" spans="1:5" ht="12.75">
      <c r="A20" s="220" t="s">
        <v>19</v>
      </c>
      <c r="B20" s="226" t="s">
        <v>20</v>
      </c>
      <c r="C20" s="226"/>
      <c r="D20" s="226"/>
      <c r="E20" s="221">
        <v>7520.11</v>
      </c>
    </row>
    <row r="21" spans="1:5" ht="23.25" customHeight="1">
      <c r="A21" s="222"/>
      <c r="B21" s="227" t="s">
        <v>21</v>
      </c>
      <c r="C21" s="227"/>
      <c r="D21" s="223" t="s">
        <v>81</v>
      </c>
      <c r="E21" s="223">
        <v>3000</v>
      </c>
    </row>
    <row r="22" spans="1:5" ht="12.75">
      <c r="A22" s="222"/>
      <c r="B22" s="227" t="s">
        <v>23</v>
      </c>
      <c r="C22" s="227"/>
      <c r="D22" s="223" t="s">
        <v>71</v>
      </c>
      <c r="E22" s="223">
        <v>4520.11</v>
      </c>
    </row>
    <row r="23" spans="1:5" ht="22.5">
      <c r="A23" s="220" t="s">
        <v>24</v>
      </c>
      <c r="B23" s="226" t="s">
        <v>20</v>
      </c>
      <c r="C23" s="226"/>
      <c r="D23" s="226"/>
      <c r="E23" s="221">
        <v>1357.83</v>
      </c>
    </row>
    <row r="24" spans="1:5" ht="12.75">
      <c r="A24" s="222"/>
      <c r="B24" s="227" t="s">
        <v>25</v>
      </c>
      <c r="C24" s="227"/>
      <c r="D24" s="223" t="s">
        <v>72</v>
      </c>
      <c r="E24" s="223">
        <v>369.2</v>
      </c>
    </row>
    <row r="25" spans="1:5" ht="27.75" customHeight="1">
      <c r="A25" s="222"/>
      <c r="B25" s="227" t="s">
        <v>28</v>
      </c>
      <c r="C25" s="227"/>
      <c r="D25" s="223" t="s">
        <v>34</v>
      </c>
      <c r="E25" s="223">
        <v>988.63</v>
      </c>
    </row>
    <row r="26" spans="1:5" ht="12.75">
      <c r="A26" s="220" t="s">
        <v>29</v>
      </c>
      <c r="B26" s="226" t="s">
        <v>20</v>
      </c>
      <c r="C26" s="226"/>
      <c r="D26" s="226"/>
      <c r="E26" s="221">
        <v>44476.55</v>
      </c>
    </row>
    <row r="27" spans="1:5" ht="22.5">
      <c r="A27" s="222"/>
      <c r="B27" s="227" t="s">
        <v>28</v>
      </c>
      <c r="C27" s="227"/>
      <c r="D27" s="223" t="s">
        <v>166</v>
      </c>
      <c r="E27" s="223">
        <v>44476.55</v>
      </c>
    </row>
    <row r="28" spans="1:5" ht="12.75">
      <c r="A28" s="220" t="s">
        <v>30</v>
      </c>
      <c r="B28" s="226" t="s">
        <v>20</v>
      </c>
      <c r="C28" s="226"/>
      <c r="D28" s="226"/>
      <c r="E28" s="221">
        <v>8747.88</v>
      </c>
    </row>
    <row r="29" spans="1:5" ht="12.75">
      <c r="A29" s="222"/>
      <c r="B29" s="227" t="s">
        <v>31</v>
      </c>
      <c r="C29" s="227"/>
      <c r="D29" s="223" t="s">
        <v>167</v>
      </c>
      <c r="E29" s="223">
        <v>8747.88</v>
      </c>
    </row>
    <row r="30" spans="1:5" ht="22.5">
      <c r="A30" s="220" t="s">
        <v>32</v>
      </c>
      <c r="B30" s="226" t="s">
        <v>20</v>
      </c>
      <c r="C30" s="226"/>
      <c r="D30" s="226"/>
      <c r="E30" s="221">
        <v>2001.72</v>
      </c>
    </row>
    <row r="31" spans="1:5" ht="12.75">
      <c r="A31" s="222"/>
      <c r="B31" s="227" t="s">
        <v>33</v>
      </c>
      <c r="C31" s="227"/>
      <c r="D31" s="223"/>
      <c r="E31" s="223">
        <v>2001.72</v>
      </c>
    </row>
    <row r="32" spans="1:5" ht="12.75">
      <c r="A32" s="220" t="s">
        <v>35</v>
      </c>
      <c r="B32" s="226"/>
      <c r="C32" s="226"/>
      <c r="D32" s="226"/>
      <c r="E32" s="221">
        <v>68.71</v>
      </c>
    </row>
    <row r="33" spans="1:5" ht="12.75">
      <c r="A33" s="220" t="s">
        <v>38</v>
      </c>
      <c r="B33" s="226"/>
      <c r="C33" s="226"/>
      <c r="D33" s="226"/>
      <c r="E33" s="221">
        <v>1356.06</v>
      </c>
    </row>
    <row r="34" spans="1:5" ht="12.75">
      <c r="A34" s="220" t="s">
        <v>39</v>
      </c>
      <c r="B34" s="226"/>
      <c r="C34" s="226"/>
      <c r="D34" s="226"/>
      <c r="E34" s="221">
        <v>7726.85</v>
      </c>
    </row>
    <row r="35" spans="1:5" ht="12.75">
      <c r="A35" s="226" t="s">
        <v>40</v>
      </c>
      <c r="B35" s="226"/>
      <c r="C35" s="226"/>
      <c r="D35" s="226"/>
      <c r="E35" s="221">
        <v>73255.71</v>
      </c>
    </row>
    <row r="36" spans="1:5" ht="12.75">
      <c r="A36" s="225" t="s">
        <v>5</v>
      </c>
      <c r="B36" s="225"/>
      <c r="C36" s="225"/>
      <c r="D36" s="225"/>
      <c r="E36" s="225"/>
    </row>
    <row r="37" spans="1:5" ht="12.75">
      <c r="A37" s="220" t="s">
        <v>30</v>
      </c>
      <c r="B37" s="226" t="s">
        <v>20</v>
      </c>
      <c r="C37" s="226"/>
      <c r="D37" s="226"/>
      <c r="E37" s="221">
        <v>27388</v>
      </c>
    </row>
    <row r="38" spans="1:5" ht="12.75">
      <c r="A38" s="222"/>
      <c r="B38" s="227" t="s">
        <v>60</v>
      </c>
      <c r="C38" s="227"/>
      <c r="D38" s="223" t="s">
        <v>43</v>
      </c>
      <c r="E38" s="223">
        <v>27388</v>
      </c>
    </row>
    <row r="39" spans="1:5" ht="12.75">
      <c r="A39" s="220" t="s">
        <v>38</v>
      </c>
      <c r="B39" s="226"/>
      <c r="C39" s="226"/>
      <c r="D39" s="226"/>
      <c r="E39" s="221">
        <v>1505.21</v>
      </c>
    </row>
    <row r="40" spans="1:5" ht="12.75">
      <c r="A40" s="220" t="s">
        <v>39</v>
      </c>
      <c r="B40" s="226"/>
      <c r="C40" s="226"/>
      <c r="D40" s="226"/>
      <c r="E40" s="221">
        <v>6887.27</v>
      </c>
    </row>
    <row r="41" spans="1:5" ht="12.75">
      <c r="A41" s="226" t="s">
        <v>40</v>
      </c>
      <c r="B41" s="226"/>
      <c r="C41" s="226"/>
      <c r="D41" s="226"/>
      <c r="E41" s="221">
        <v>35780.48</v>
      </c>
    </row>
    <row r="42" spans="1:5" ht="12.75">
      <c r="A42" s="224"/>
      <c r="B42" s="224"/>
      <c r="C42" s="224"/>
      <c r="D42" s="224"/>
      <c r="E42" s="224"/>
    </row>
    <row r="43" spans="1:5" ht="12.75">
      <c r="A43" s="228" t="s">
        <v>62</v>
      </c>
      <c r="B43" s="228"/>
      <c r="C43" s="228"/>
      <c r="D43" s="228"/>
      <c r="E43" s="228"/>
    </row>
    <row r="44" spans="1:5" ht="12.75">
      <c r="A44" s="228" t="s">
        <v>63</v>
      </c>
      <c r="B44" s="228"/>
      <c r="C44" s="228"/>
      <c r="D44" s="228"/>
      <c r="E44" s="228"/>
    </row>
    <row r="45" spans="1:5" ht="12.75">
      <c r="A45" s="228" t="s">
        <v>64</v>
      </c>
      <c r="B45" s="228"/>
      <c r="C45" s="228"/>
      <c r="D45" s="228"/>
      <c r="E45" s="228"/>
    </row>
  </sheetData>
  <sheetProtection/>
  <mergeCells count="37">
    <mergeCell ref="A45:E45"/>
    <mergeCell ref="B38:C38"/>
    <mergeCell ref="B39:D39"/>
    <mergeCell ref="B40:D40"/>
    <mergeCell ref="A41:D41"/>
    <mergeCell ref="A43:E43"/>
    <mergeCell ref="A44:E44"/>
    <mergeCell ref="B32:D32"/>
    <mergeCell ref="B33:D33"/>
    <mergeCell ref="B34:D34"/>
    <mergeCell ref="A35:D35"/>
    <mergeCell ref="A36:E36"/>
    <mergeCell ref="B37:D37"/>
    <mergeCell ref="B26:D26"/>
    <mergeCell ref="B27:C27"/>
    <mergeCell ref="B28:D28"/>
    <mergeCell ref="B29:C29"/>
    <mergeCell ref="B30:D30"/>
    <mergeCell ref="B31:C31"/>
    <mergeCell ref="B20:D20"/>
    <mergeCell ref="B21:C21"/>
    <mergeCell ref="B22:C22"/>
    <mergeCell ref="B23:D23"/>
    <mergeCell ref="B24:C24"/>
    <mergeCell ref="B25:C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00390625" style="0" customWidth="1"/>
    <col min="2" max="2" width="15.375" style="0" customWidth="1"/>
    <col min="3" max="3" width="21.625" style="0" customWidth="1"/>
    <col min="4" max="4" width="20.125" style="0" customWidth="1"/>
    <col min="5" max="5" width="13.25390625" style="0" customWidth="1"/>
  </cols>
  <sheetData>
    <row r="1" spans="1:5" ht="12.75">
      <c r="A1" s="229" t="s">
        <v>0</v>
      </c>
      <c r="B1" s="230"/>
      <c r="C1" s="230"/>
      <c r="D1" s="230"/>
      <c r="E1" s="230"/>
    </row>
    <row r="2" spans="1:5" ht="12.75">
      <c r="A2" s="230" t="s">
        <v>1</v>
      </c>
      <c r="B2" s="230"/>
      <c r="C2" s="230"/>
      <c r="D2" s="230"/>
      <c r="E2" s="230"/>
    </row>
    <row r="3" spans="1:5" ht="12.75">
      <c r="A3" s="231" t="s">
        <v>2</v>
      </c>
      <c r="B3" s="231"/>
      <c r="C3" s="231" t="s">
        <v>168</v>
      </c>
      <c r="D3" s="231"/>
      <c r="E3" s="231"/>
    </row>
    <row r="4" spans="1:5" ht="12.75">
      <c r="A4" s="231" t="s">
        <v>169</v>
      </c>
      <c r="B4" s="231"/>
      <c r="C4" s="231" t="s">
        <v>99</v>
      </c>
      <c r="D4" s="231"/>
      <c r="E4" s="231"/>
    </row>
    <row r="5" spans="1:5" ht="12.75">
      <c r="A5" s="231" t="s">
        <v>3</v>
      </c>
      <c r="B5" s="231"/>
      <c r="C5" s="231" t="s">
        <v>100</v>
      </c>
      <c r="D5" s="231"/>
      <c r="E5" s="231"/>
    </row>
    <row r="6" spans="1:5" ht="12.75">
      <c r="A6" s="232"/>
      <c r="B6" s="233"/>
      <c r="C6" s="231" t="s">
        <v>170</v>
      </c>
      <c r="D6" s="231"/>
      <c r="E6" s="231"/>
    </row>
    <row r="7" spans="1:5" ht="12.75">
      <c r="A7" s="232"/>
      <c r="B7" s="233"/>
      <c r="C7" s="233"/>
      <c r="D7" s="233"/>
      <c r="E7" s="233"/>
    </row>
    <row r="8" spans="1:5" ht="33.75">
      <c r="A8" s="234"/>
      <c r="B8" s="235" t="s">
        <v>4</v>
      </c>
      <c r="C8" s="235" t="s">
        <v>5</v>
      </c>
      <c r="D8" s="235" t="s">
        <v>6</v>
      </c>
      <c r="E8" s="235" t="s">
        <v>8</v>
      </c>
    </row>
    <row r="9" spans="1:5" ht="12.75">
      <c r="A9" s="234" t="s">
        <v>9</v>
      </c>
      <c r="B9" s="235">
        <v>3943.94</v>
      </c>
      <c r="C9" s="235">
        <v>-184.06</v>
      </c>
      <c r="D9" s="235"/>
      <c r="E9" s="235">
        <f>SUM(B9:D9)</f>
        <v>3759.88</v>
      </c>
    </row>
    <row r="10" spans="1:5" ht="12.75">
      <c r="A10" s="236" t="s">
        <v>10</v>
      </c>
      <c r="B10" s="237">
        <v>5371.92</v>
      </c>
      <c r="C10" s="237">
        <v>7398.84</v>
      </c>
      <c r="D10" s="237">
        <v>1270.98</v>
      </c>
      <c r="E10" s="237">
        <f>SUM(B10:D10)</f>
        <v>14041.74</v>
      </c>
    </row>
    <row r="11" spans="1:5" ht="22.5">
      <c r="A11" s="236" t="s">
        <v>11</v>
      </c>
      <c r="B11" s="237">
        <v>5371.92</v>
      </c>
      <c r="C11" s="237">
        <v>7398.84</v>
      </c>
      <c r="D11" s="237">
        <v>1270.98</v>
      </c>
      <c r="E11" s="237">
        <f>SUM(B11:D11)</f>
        <v>14041.74</v>
      </c>
    </row>
    <row r="12" spans="1:5" ht="12.75">
      <c r="A12" s="234" t="s">
        <v>12</v>
      </c>
      <c r="B12" s="235"/>
      <c r="C12" s="235"/>
      <c r="D12" s="235"/>
      <c r="E12" s="235"/>
    </row>
    <row r="13" spans="1:5" ht="12.75">
      <c r="A13" s="236" t="s">
        <v>13</v>
      </c>
      <c r="B13" s="237">
        <v>2684.25</v>
      </c>
      <c r="C13" s="237">
        <v>1175.8</v>
      </c>
      <c r="D13" s="237"/>
      <c r="E13" s="237">
        <f>SUM(B13:D13)</f>
        <v>3860.05</v>
      </c>
    </row>
    <row r="14" spans="1:5" ht="12.75">
      <c r="A14" s="234" t="s">
        <v>14</v>
      </c>
      <c r="B14" s="235">
        <v>1259.69</v>
      </c>
      <c r="C14" s="235">
        <v>-1359.86</v>
      </c>
      <c r="D14" s="235"/>
      <c r="E14" s="235">
        <f>SUM(B14:D14)</f>
        <v>-100.16999999999985</v>
      </c>
    </row>
    <row r="15" spans="1:5" ht="12.75">
      <c r="A15" s="238"/>
      <c r="B15" s="238"/>
      <c r="C15" s="238"/>
      <c r="D15" s="238"/>
      <c r="E15" s="238"/>
    </row>
    <row r="16" spans="1:5" ht="12.75">
      <c r="A16" s="238"/>
      <c r="B16" s="238"/>
      <c r="C16" s="238"/>
      <c r="D16" s="238"/>
      <c r="E16" s="238"/>
    </row>
    <row r="17" spans="1:5" ht="22.5">
      <c r="A17" s="235" t="s">
        <v>15</v>
      </c>
      <c r="B17" s="239" t="s">
        <v>16</v>
      </c>
      <c r="C17" s="239"/>
      <c r="D17" s="235" t="s">
        <v>17</v>
      </c>
      <c r="E17" s="235" t="s">
        <v>18</v>
      </c>
    </row>
    <row r="18" spans="1:5" ht="12.75">
      <c r="A18" s="239" t="s">
        <v>4</v>
      </c>
      <c r="B18" s="239"/>
      <c r="C18" s="239"/>
      <c r="D18" s="239"/>
      <c r="E18" s="239"/>
    </row>
    <row r="19" spans="1:5" ht="12.75">
      <c r="A19" s="234" t="s">
        <v>29</v>
      </c>
      <c r="B19" s="240" t="s">
        <v>20</v>
      </c>
      <c r="C19" s="240"/>
      <c r="D19" s="240"/>
      <c r="E19" s="235">
        <v>1135.68</v>
      </c>
    </row>
    <row r="20" spans="1:5" ht="12.75">
      <c r="A20" s="236"/>
      <c r="B20" s="241" t="s">
        <v>28</v>
      </c>
      <c r="C20" s="241"/>
      <c r="D20" s="237" t="s">
        <v>59</v>
      </c>
      <c r="E20" s="237">
        <v>1135.68</v>
      </c>
    </row>
    <row r="21" spans="1:5" ht="12.75">
      <c r="A21" s="234" t="s">
        <v>32</v>
      </c>
      <c r="B21" s="240" t="s">
        <v>20</v>
      </c>
      <c r="C21" s="240"/>
      <c r="D21" s="240"/>
      <c r="E21" s="235">
        <v>175.85</v>
      </c>
    </row>
    <row r="22" spans="1:5" ht="12.75">
      <c r="A22" s="236"/>
      <c r="B22" s="241" t="s">
        <v>33</v>
      </c>
      <c r="C22" s="241"/>
      <c r="D22" s="237"/>
      <c r="E22" s="237">
        <v>175.85</v>
      </c>
    </row>
    <row r="23" spans="1:5" ht="12.75">
      <c r="A23" s="234" t="s">
        <v>38</v>
      </c>
      <c r="B23" s="240"/>
      <c r="C23" s="240"/>
      <c r="D23" s="240"/>
      <c r="E23" s="235">
        <v>65.76</v>
      </c>
    </row>
    <row r="24" spans="1:5" ht="12.75">
      <c r="A24" s="234" t="s">
        <v>39</v>
      </c>
      <c r="B24" s="240"/>
      <c r="C24" s="240"/>
      <c r="D24" s="240"/>
      <c r="E24" s="235">
        <v>1306.96</v>
      </c>
    </row>
    <row r="25" spans="1:5" ht="12.75">
      <c r="A25" s="240" t="s">
        <v>40</v>
      </c>
      <c r="B25" s="240"/>
      <c r="C25" s="240"/>
      <c r="D25" s="240"/>
      <c r="E25" s="235">
        <v>2684.25</v>
      </c>
    </row>
    <row r="26" spans="1:5" ht="12.75">
      <c r="A26" s="239" t="s">
        <v>5</v>
      </c>
      <c r="B26" s="239"/>
      <c r="C26" s="239"/>
      <c r="D26" s="239"/>
      <c r="E26" s="239"/>
    </row>
    <row r="27" spans="1:5" ht="12.75">
      <c r="A27" s="234" t="s">
        <v>38</v>
      </c>
      <c r="B27" s="240"/>
      <c r="C27" s="240"/>
      <c r="D27" s="240"/>
      <c r="E27" s="235">
        <v>21.05</v>
      </c>
    </row>
    <row r="28" spans="1:5" ht="12.75">
      <c r="A28" s="234" t="s">
        <v>39</v>
      </c>
      <c r="B28" s="240"/>
      <c r="C28" s="240"/>
      <c r="D28" s="240"/>
      <c r="E28" s="235">
        <v>1154.75</v>
      </c>
    </row>
    <row r="29" spans="1:5" ht="12.75">
      <c r="A29" s="240" t="s">
        <v>40</v>
      </c>
      <c r="B29" s="240"/>
      <c r="C29" s="241"/>
      <c r="D29" s="241"/>
      <c r="E29" s="237">
        <v>1175.8</v>
      </c>
    </row>
    <row r="30" spans="1:5" ht="12.75">
      <c r="A30" s="240" t="s">
        <v>61</v>
      </c>
      <c r="B30" s="240"/>
      <c r="C30" s="240"/>
      <c r="D30" s="240"/>
      <c r="E30" s="235">
        <v>3860.05</v>
      </c>
    </row>
    <row r="31" spans="1:5" ht="12.75">
      <c r="A31" s="238"/>
      <c r="B31" s="238"/>
      <c r="C31" s="238"/>
      <c r="D31" s="238"/>
      <c r="E31" s="238"/>
    </row>
    <row r="32" spans="1:5" ht="12.75">
      <c r="A32" s="242" t="s">
        <v>62</v>
      </c>
      <c r="B32" s="242"/>
      <c r="C32" s="242"/>
      <c r="D32" s="242"/>
      <c r="E32" s="242"/>
    </row>
    <row r="33" spans="1:5" ht="12.75">
      <c r="A33" s="242" t="s">
        <v>63</v>
      </c>
      <c r="B33" s="242"/>
      <c r="C33" s="242"/>
      <c r="D33" s="242"/>
      <c r="E33" s="242"/>
    </row>
    <row r="34" spans="1:5" ht="12.75">
      <c r="A34" s="242" t="s">
        <v>64</v>
      </c>
      <c r="B34" s="242"/>
      <c r="C34" s="242"/>
      <c r="D34" s="242"/>
      <c r="E34" s="242"/>
    </row>
  </sheetData>
  <sheetProtection/>
  <mergeCells count="26">
    <mergeCell ref="A33:E33"/>
    <mergeCell ref="A34:E34"/>
    <mergeCell ref="A26:E26"/>
    <mergeCell ref="B27:D27"/>
    <mergeCell ref="B28:D28"/>
    <mergeCell ref="A29:D29"/>
    <mergeCell ref="A30:D30"/>
    <mergeCell ref="A32:E32"/>
    <mergeCell ref="B20:C20"/>
    <mergeCell ref="B21:D21"/>
    <mergeCell ref="B22:C22"/>
    <mergeCell ref="B23:D23"/>
    <mergeCell ref="B24:D24"/>
    <mergeCell ref="A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8.875" style="0" customWidth="1"/>
    <col min="2" max="2" width="17.25390625" style="0" customWidth="1"/>
    <col min="3" max="3" width="17.875" style="0" customWidth="1"/>
    <col min="4" max="4" width="17.25390625" style="0" customWidth="1"/>
    <col min="5" max="5" width="14.875" style="0" customWidth="1"/>
  </cols>
  <sheetData>
    <row r="1" spans="1:5" ht="12.75">
      <c r="A1" s="243" t="s">
        <v>0</v>
      </c>
      <c r="B1" s="244"/>
      <c r="C1" s="244"/>
      <c r="D1" s="244"/>
      <c r="E1" s="244"/>
    </row>
    <row r="2" spans="1:5" ht="12.75">
      <c r="A2" s="244" t="s">
        <v>1</v>
      </c>
      <c r="B2" s="244"/>
      <c r="C2" s="244"/>
      <c r="D2" s="244"/>
      <c r="E2" s="244"/>
    </row>
    <row r="3" spans="1:5" ht="12.75">
      <c r="A3" s="245" t="s">
        <v>2</v>
      </c>
      <c r="B3" s="245"/>
      <c r="C3" s="245" t="s">
        <v>171</v>
      </c>
      <c r="D3" s="245"/>
      <c r="E3" s="245"/>
    </row>
    <row r="4" spans="1:5" ht="12.75">
      <c r="A4" s="245" t="s">
        <v>172</v>
      </c>
      <c r="B4" s="245"/>
      <c r="C4" s="245" t="s">
        <v>105</v>
      </c>
      <c r="D4" s="245"/>
      <c r="E4" s="245"/>
    </row>
    <row r="5" spans="1:5" ht="12.75">
      <c r="A5" s="245" t="s">
        <v>3</v>
      </c>
      <c r="B5" s="245"/>
      <c r="C5" s="245" t="s">
        <v>173</v>
      </c>
      <c r="D5" s="245"/>
      <c r="E5" s="245"/>
    </row>
    <row r="6" spans="1:5" ht="12.75">
      <c r="A6" s="246"/>
      <c r="B6" s="247"/>
      <c r="C6" s="245" t="s">
        <v>174</v>
      </c>
      <c r="D6" s="245"/>
      <c r="E6" s="245"/>
    </row>
    <row r="7" spans="1:5" ht="12.75">
      <c r="A7" s="246"/>
      <c r="B7" s="247"/>
      <c r="C7" s="247"/>
      <c r="D7" s="247"/>
      <c r="E7" s="247"/>
    </row>
    <row r="8" spans="1:5" ht="33.75">
      <c r="A8" s="248"/>
      <c r="B8" s="249" t="s">
        <v>4</v>
      </c>
      <c r="C8" s="249" t="s">
        <v>5</v>
      </c>
      <c r="D8" s="249" t="s">
        <v>6</v>
      </c>
      <c r="E8" s="249" t="s">
        <v>8</v>
      </c>
    </row>
    <row r="9" spans="1:5" ht="12.75">
      <c r="A9" s="248" t="s">
        <v>9</v>
      </c>
      <c r="B9" s="249">
        <v>613.48</v>
      </c>
      <c r="C9" s="249">
        <v>-386.85</v>
      </c>
      <c r="D9" s="249"/>
      <c r="E9" s="249">
        <f aca="true" t="shared" si="0" ref="E9:E14">SUM(B9:D9)</f>
        <v>226.63</v>
      </c>
    </row>
    <row r="10" spans="1:5" ht="12.75">
      <c r="A10" s="250" t="s">
        <v>10</v>
      </c>
      <c r="B10" s="251">
        <v>3369.84</v>
      </c>
      <c r="C10" s="251">
        <v>773.54</v>
      </c>
      <c r="D10" s="251"/>
      <c r="E10" s="251">
        <f t="shared" si="0"/>
        <v>4143.38</v>
      </c>
    </row>
    <row r="11" spans="1:5" ht="22.5">
      <c r="A11" s="250" t="s">
        <v>11</v>
      </c>
      <c r="B11" s="251">
        <v>3369.84</v>
      </c>
      <c r="C11" s="251">
        <v>1160.31</v>
      </c>
      <c r="D11" s="251"/>
      <c r="E11" s="251">
        <f t="shared" si="0"/>
        <v>4530.15</v>
      </c>
    </row>
    <row r="12" spans="1:5" ht="12.75">
      <c r="A12" s="248" t="s">
        <v>12</v>
      </c>
      <c r="B12" s="249">
        <v>3725.45</v>
      </c>
      <c r="C12" s="249">
        <v>206.03</v>
      </c>
      <c r="D12" s="249"/>
      <c r="E12" s="249">
        <f t="shared" si="0"/>
        <v>3931.48</v>
      </c>
    </row>
    <row r="13" spans="1:5" ht="12.75">
      <c r="A13" s="250" t="s">
        <v>13</v>
      </c>
      <c r="B13" s="251">
        <v>2311.74</v>
      </c>
      <c r="C13" s="251">
        <v>267.93</v>
      </c>
      <c r="D13" s="251"/>
      <c r="E13" s="251">
        <f t="shared" si="0"/>
        <v>2579.6699999999996</v>
      </c>
    </row>
    <row r="14" spans="1:5" ht="12.75">
      <c r="A14" s="248" t="s">
        <v>14</v>
      </c>
      <c r="B14" s="249">
        <v>2027.19</v>
      </c>
      <c r="C14" s="249">
        <v>-448.75</v>
      </c>
      <c r="D14" s="249"/>
      <c r="E14" s="249">
        <f t="shared" si="0"/>
        <v>1578.44</v>
      </c>
    </row>
    <row r="15" spans="1:5" ht="12.75">
      <c r="A15" s="252"/>
      <c r="B15" s="252"/>
      <c r="C15" s="252"/>
      <c r="D15" s="252"/>
      <c r="E15" s="252"/>
    </row>
    <row r="16" spans="1:5" ht="12.75">
      <c r="A16" s="252"/>
      <c r="B16" s="252"/>
      <c r="C16" s="252"/>
      <c r="D16" s="252"/>
      <c r="E16" s="252"/>
    </row>
    <row r="17" spans="1:5" ht="22.5">
      <c r="A17" s="249" t="s">
        <v>15</v>
      </c>
      <c r="B17" s="253" t="s">
        <v>16</v>
      </c>
      <c r="C17" s="253"/>
      <c r="D17" s="249" t="s">
        <v>17</v>
      </c>
      <c r="E17" s="249" t="s">
        <v>18</v>
      </c>
    </row>
    <row r="18" spans="1:5" ht="12.75">
      <c r="A18" s="253" t="s">
        <v>4</v>
      </c>
      <c r="B18" s="253"/>
      <c r="C18" s="253"/>
      <c r="D18" s="253"/>
      <c r="E18" s="253"/>
    </row>
    <row r="19" spans="1:5" ht="12.75">
      <c r="A19" s="248" t="s">
        <v>29</v>
      </c>
      <c r="B19" s="254" t="s">
        <v>20</v>
      </c>
      <c r="C19" s="254"/>
      <c r="D19" s="254"/>
      <c r="E19" s="249">
        <v>1226.22</v>
      </c>
    </row>
    <row r="20" spans="1:5" ht="12.75">
      <c r="A20" s="250"/>
      <c r="B20" s="255" t="s">
        <v>28</v>
      </c>
      <c r="C20" s="255"/>
      <c r="D20" s="251" t="s">
        <v>59</v>
      </c>
      <c r="E20" s="251">
        <v>1226.22</v>
      </c>
    </row>
    <row r="21" spans="1:5" ht="12.75">
      <c r="A21" s="248" t="s">
        <v>32</v>
      </c>
      <c r="B21" s="254" t="s">
        <v>20</v>
      </c>
      <c r="C21" s="254"/>
      <c r="D21" s="254"/>
      <c r="E21" s="249">
        <v>110.29</v>
      </c>
    </row>
    <row r="22" spans="1:5" ht="12.75">
      <c r="A22" s="250"/>
      <c r="B22" s="255" t="s">
        <v>33</v>
      </c>
      <c r="C22" s="255"/>
      <c r="D22" s="251"/>
      <c r="E22" s="251">
        <v>110.29</v>
      </c>
    </row>
    <row r="23" spans="1:5" ht="12.75">
      <c r="A23" s="248" t="s">
        <v>38</v>
      </c>
      <c r="B23" s="254"/>
      <c r="C23" s="254"/>
      <c r="D23" s="254"/>
      <c r="E23" s="249">
        <v>155.38</v>
      </c>
    </row>
    <row r="24" spans="1:5" ht="12.75">
      <c r="A24" s="248" t="s">
        <v>39</v>
      </c>
      <c r="B24" s="254"/>
      <c r="C24" s="254"/>
      <c r="D24" s="254"/>
      <c r="E24" s="249">
        <v>819.85</v>
      </c>
    </row>
    <row r="25" spans="1:5" ht="12.75">
      <c r="A25" s="254" t="s">
        <v>40</v>
      </c>
      <c r="B25" s="254"/>
      <c r="C25" s="254"/>
      <c r="D25" s="254"/>
      <c r="E25" s="249">
        <v>2311.74</v>
      </c>
    </row>
    <row r="26" spans="1:5" ht="12.75">
      <c r="A26" s="253" t="s">
        <v>5</v>
      </c>
      <c r="B26" s="253"/>
      <c r="C26" s="253"/>
      <c r="D26" s="253"/>
      <c r="E26" s="253"/>
    </row>
    <row r="27" spans="1:5" ht="12.75">
      <c r="A27" s="248" t="s">
        <v>38</v>
      </c>
      <c r="B27" s="254"/>
      <c r="C27" s="254"/>
      <c r="D27" s="254"/>
      <c r="E27" s="249">
        <v>25.47</v>
      </c>
    </row>
    <row r="28" spans="1:5" ht="12.75">
      <c r="A28" s="248" t="s">
        <v>39</v>
      </c>
      <c r="B28" s="254"/>
      <c r="C28" s="254"/>
      <c r="D28" s="254"/>
      <c r="E28" s="249">
        <v>242.46</v>
      </c>
    </row>
    <row r="29" spans="1:5" ht="12.75">
      <c r="A29" s="254" t="s">
        <v>40</v>
      </c>
      <c r="B29" s="254"/>
      <c r="C29" s="255"/>
      <c r="D29" s="255"/>
      <c r="E29" s="251">
        <v>267.93</v>
      </c>
    </row>
    <row r="30" spans="1:5" ht="12.75">
      <c r="A30" s="254" t="s">
        <v>61</v>
      </c>
      <c r="B30" s="254"/>
      <c r="C30" s="254"/>
      <c r="D30" s="254"/>
      <c r="E30" s="249">
        <v>2579.67</v>
      </c>
    </row>
    <row r="31" spans="1:5" ht="12.75">
      <c r="A31" s="252"/>
      <c r="B31" s="252"/>
      <c r="C31" s="252"/>
      <c r="D31" s="252"/>
      <c r="E31" s="252"/>
    </row>
    <row r="32" spans="1:5" ht="12.75">
      <c r="A32" s="256" t="s">
        <v>62</v>
      </c>
      <c r="B32" s="256"/>
      <c r="C32" s="256"/>
      <c r="D32" s="256"/>
      <c r="E32" s="256"/>
    </row>
    <row r="33" spans="1:5" ht="12.75">
      <c r="A33" s="256" t="s">
        <v>63</v>
      </c>
      <c r="B33" s="256"/>
      <c r="C33" s="256"/>
      <c r="D33" s="256"/>
      <c r="E33" s="256"/>
    </row>
    <row r="34" spans="1:5" ht="12.75">
      <c r="A34" s="256" t="s">
        <v>64</v>
      </c>
      <c r="B34" s="256"/>
      <c r="C34" s="256"/>
      <c r="D34" s="256"/>
      <c r="E34" s="256"/>
    </row>
  </sheetData>
  <sheetProtection/>
  <mergeCells count="26">
    <mergeCell ref="A33:E33"/>
    <mergeCell ref="A34:E34"/>
    <mergeCell ref="A26:E26"/>
    <mergeCell ref="B27:D27"/>
    <mergeCell ref="B28:D28"/>
    <mergeCell ref="A29:D29"/>
    <mergeCell ref="A30:D30"/>
    <mergeCell ref="A32:E32"/>
    <mergeCell ref="B20:C20"/>
    <mergeCell ref="B21:D21"/>
    <mergeCell ref="B22:C22"/>
    <mergeCell ref="B23:D23"/>
    <mergeCell ref="B24:D24"/>
    <mergeCell ref="A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00390625" style="0" customWidth="1"/>
    <col min="2" max="2" width="14.125" style="0" customWidth="1"/>
    <col min="3" max="3" width="14.00390625" style="0" customWidth="1"/>
    <col min="4" max="4" width="16.375" style="0" customWidth="1"/>
    <col min="5" max="5" width="14.375" style="0" customWidth="1"/>
  </cols>
  <sheetData>
    <row r="1" spans="1:5" ht="12.75">
      <c r="A1" s="257" t="s">
        <v>0</v>
      </c>
      <c r="B1" s="258"/>
      <c r="C1" s="258"/>
      <c r="D1" s="258"/>
      <c r="E1" s="258"/>
    </row>
    <row r="2" spans="1:5" ht="12.75">
      <c r="A2" s="258" t="s">
        <v>1</v>
      </c>
      <c r="B2" s="258"/>
      <c r="C2" s="258"/>
      <c r="D2" s="258"/>
      <c r="E2" s="258"/>
    </row>
    <row r="3" spans="1:5" ht="12.75">
      <c r="A3" s="259" t="s">
        <v>2</v>
      </c>
      <c r="B3" s="259"/>
      <c r="C3" s="259" t="s">
        <v>175</v>
      </c>
      <c r="D3" s="259"/>
      <c r="E3" s="259"/>
    </row>
    <row r="4" spans="1:5" ht="12.75">
      <c r="A4" s="259" t="s">
        <v>176</v>
      </c>
      <c r="B4" s="259"/>
      <c r="C4" s="259" t="s">
        <v>177</v>
      </c>
      <c r="D4" s="259"/>
      <c r="E4" s="259"/>
    </row>
    <row r="5" spans="1:5" ht="12.75">
      <c r="A5" s="259" t="s">
        <v>3</v>
      </c>
      <c r="B5" s="259"/>
      <c r="C5" s="259" t="s">
        <v>135</v>
      </c>
      <c r="D5" s="259"/>
      <c r="E5" s="259"/>
    </row>
    <row r="6" spans="1:5" ht="12.75">
      <c r="A6" s="260"/>
      <c r="B6" s="261"/>
      <c r="C6" s="259" t="s">
        <v>178</v>
      </c>
      <c r="D6" s="259"/>
      <c r="E6" s="259"/>
    </row>
    <row r="7" spans="1:5" ht="12.75">
      <c r="A7" s="260"/>
      <c r="B7" s="261"/>
      <c r="C7" s="261"/>
      <c r="D7" s="261"/>
      <c r="E7" s="261"/>
    </row>
    <row r="8" spans="1:5" ht="33.75">
      <c r="A8" s="262"/>
      <c r="B8" s="263" t="s">
        <v>4</v>
      </c>
      <c r="C8" s="263" t="s">
        <v>5</v>
      </c>
      <c r="D8" s="263" t="s">
        <v>6</v>
      </c>
      <c r="E8" s="263" t="s">
        <v>8</v>
      </c>
    </row>
    <row r="9" spans="1:5" ht="12.75">
      <c r="A9" s="262" t="s">
        <v>9</v>
      </c>
      <c r="B9" s="263">
        <v>-13777.44</v>
      </c>
      <c r="C9" s="263">
        <v>-17573.49</v>
      </c>
      <c r="D9" s="263">
        <v>12049.06</v>
      </c>
      <c r="E9" s="263">
        <f aca="true" t="shared" si="0" ref="E9:E14">SUM(B9:D9)</f>
        <v>-19301.870000000003</v>
      </c>
    </row>
    <row r="10" spans="1:5" ht="12.75">
      <c r="A10" s="264" t="s">
        <v>10</v>
      </c>
      <c r="B10" s="265">
        <v>48580.28</v>
      </c>
      <c r="C10" s="265">
        <v>24191.69</v>
      </c>
      <c r="D10" s="265">
        <v>4148.76</v>
      </c>
      <c r="E10" s="265">
        <f t="shared" si="0"/>
        <v>76920.73</v>
      </c>
    </row>
    <row r="11" spans="1:5" ht="22.5">
      <c r="A11" s="264" t="s">
        <v>11</v>
      </c>
      <c r="B11" s="265">
        <v>48580.28</v>
      </c>
      <c r="C11" s="265">
        <v>24191.69</v>
      </c>
      <c r="D11" s="265">
        <v>4148.76</v>
      </c>
      <c r="E11" s="265">
        <f t="shared" si="0"/>
        <v>76920.73</v>
      </c>
    </row>
    <row r="12" spans="1:5" ht="12.75">
      <c r="A12" s="262" t="s">
        <v>12</v>
      </c>
      <c r="B12" s="263">
        <v>44306.23</v>
      </c>
      <c r="C12" s="263">
        <v>22293.93</v>
      </c>
      <c r="D12" s="263">
        <v>4410.19</v>
      </c>
      <c r="E12" s="263">
        <f t="shared" si="0"/>
        <v>71010.35</v>
      </c>
    </row>
    <row r="13" spans="1:5" ht="12.75">
      <c r="A13" s="264" t="s">
        <v>13</v>
      </c>
      <c r="B13" s="265">
        <v>53140.01</v>
      </c>
      <c r="C13" s="265">
        <v>4539.65</v>
      </c>
      <c r="D13" s="265"/>
      <c r="E13" s="265">
        <f t="shared" si="0"/>
        <v>57679.66</v>
      </c>
    </row>
    <row r="14" spans="1:5" ht="12.75">
      <c r="A14" s="262" t="s">
        <v>14</v>
      </c>
      <c r="B14" s="263">
        <v>-22611.22</v>
      </c>
      <c r="C14" s="263">
        <v>180.79</v>
      </c>
      <c r="D14" s="263">
        <v>16459.25</v>
      </c>
      <c r="E14" s="263">
        <f t="shared" si="0"/>
        <v>-5971.18</v>
      </c>
    </row>
    <row r="15" spans="1:5" ht="12.75">
      <c r="A15" s="266"/>
      <c r="B15" s="266"/>
      <c r="C15" s="266"/>
      <c r="D15" s="266"/>
      <c r="E15" s="266"/>
    </row>
    <row r="16" spans="1:5" ht="12.75">
      <c r="A16" s="266"/>
      <c r="B16" s="266"/>
      <c r="C16" s="266"/>
      <c r="D16" s="266"/>
      <c r="E16" s="266"/>
    </row>
    <row r="17" spans="1:5" ht="22.5">
      <c r="A17" s="263" t="s">
        <v>15</v>
      </c>
      <c r="B17" s="267" t="s">
        <v>16</v>
      </c>
      <c r="C17" s="267"/>
      <c r="D17" s="263" t="s">
        <v>17</v>
      </c>
      <c r="E17" s="263" t="s">
        <v>18</v>
      </c>
    </row>
    <row r="18" spans="1:5" ht="12.75">
      <c r="A18" s="267" t="s">
        <v>4</v>
      </c>
      <c r="B18" s="267"/>
      <c r="C18" s="267"/>
      <c r="D18" s="267"/>
      <c r="E18" s="267"/>
    </row>
    <row r="19" spans="1:5" ht="12.75">
      <c r="A19" s="262" t="s">
        <v>19</v>
      </c>
      <c r="B19" s="268" t="s">
        <v>20</v>
      </c>
      <c r="C19" s="268"/>
      <c r="D19" s="268"/>
      <c r="E19" s="263">
        <v>1511.69</v>
      </c>
    </row>
    <row r="20" spans="1:5" ht="12.75">
      <c r="A20" s="264"/>
      <c r="B20" s="269" t="s">
        <v>23</v>
      </c>
      <c r="C20" s="269"/>
      <c r="D20" s="265" t="s">
        <v>179</v>
      </c>
      <c r="E20" s="265">
        <v>1511.69</v>
      </c>
    </row>
    <row r="21" spans="1:5" ht="22.5">
      <c r="A21" s="262" t="s">
        <v>24</v>
      </c>
      <c r="B21" s="268" t="s">
        <v>20</v>
      </c>
      <c r="C21" s="268"/>
      <c r="D21" s="268"/>
      <c r="E21" s="263">
        <v>1556.14</v>
      </c>
    </row>
    <row r="22" spans="1:5" ht="25.5" customHeight="1">
      <c r="A22" s="264"/>
      <c r="B22" s="269" t="s">
        <v>25</v>
      </c>
      <c r="C22" s="269"/>
      <c r="D22" s="265" t="s">
        <v>83</v>
      </c>
      <c r="E22" s="265">
        <v>196.92</v>
      </c>
    </row>
    <row r="23" spans="1:5" ht="27.75" customHeight="1">
      <c r="A23" s="264"/>
      <c r="B23" s="269" t="s">
        <v>28</v>
      </c>
      <c r="C23" s="269"/>
      <c r="D23" s="265" t="s">
        <v>50</v>
      </c>
      <c r="E23" s="265">
        <v>1359.22</v>
      </c>
    </row>
    <row r="24" spans="1:5" ht="12.75">
      <c r="A24" s="262" t="s">
        <v>29</v>
      </c>
      <c r="B24" s="268" t="s">
        <v>20</v>
      </c>
      <c r="C24" s="268"/>
      <c r="D24" s="268"/>
      <c r="E24" s="263">
        <v>22251.92</v>
      </c>
    </row>
    <row r="25" spans="1:5" ht="35.25" customHeight="1">
      <c r="A25" s="264"/>
      <c r="B25" s="269" t="s">
        <v>28</v>
      </c>
      <c r="C25" s="269"/>
      <c r="D25" s="265" t="s">
        <v>84</v>
      </c>
      <c r="E25" s="265">
        <v>22251.92</v>
      </c>
    </row>
    <row r="26" spans="1:5" ht="12.75">
      <c r="A26" s="262" t="s">
        <v>30</v>
      </c>
      <c r="B26" s="268" t="s">
        <v>20</v>
      </c>
      <c r="C26" s="268"/>
      <c r="D26" s="268"/>
      <c r="E26" s="263">
        <v>6998.3</v>
      </c>
    </row>
    <row r="27" spans="1:5" ht="12.75">
      <c r="A27" s="264"/>
      <c r="B27" s="269" t="s">
        <v>31</v>
      </c>
      <c r="C27" s="269"/>
      <c r="D27" s="265" t="s">
        <v>180</v>
      </c>
      <c r="E27" s="265">
        <v>6998.3</v>
      </c>
    </row>
    <row r="28" spans="1:5" ht="22.5">
      <c r="A28" s="262" t="s">
        <v>32</v>
      </c>
      <c r="B28" s="268" t="s">
        <v>20</v>
      </c>
      <c r="C28" s="268"/>
      <c r="D28" s="268"/>
      <c r="E28" s="263">
        <v>612.51</v>
      </c>
    </row>
    <row r="29" spans="1:5" ht="12.75">
      <c r="A29" s="264"/>
      <c r="B29" s="269" t="s">
        <v>33</v>
      </c>
      <c r="C29" s="269"/>
      <c r="D29" s="265"/>
      <c r="E29" s="265">
        <v>612.51</v>
      </c>
    </row>
    <row r="30" spans="1:5" ht="12.75">
      <c r="A30" s="262" t="s">
        <v>35</v>
      </c>
      <c r="B30" s="268"/>
      <c r="C30" s="268"/>
      <c r="D30" s="268"/>
      <c r="E30" s="263">
        <v>40.59</v>
      </c>
    </row>
    <row r="31" spans="1:5" ht="12.75">
      <c r="A31" s="262" t="s">
        <v>36</v>
      </c>
      <c r="B31" s="268" t="s">
        <v>20</v>
      </c>
      <c r="C31" s="268"/>
      <c r="D31" s="268"/>
      <c r="E31" s="263">
        <v>14400</v>
      </c>
    </row>
    <row r="32" spans="1:5" ht="33" customHeight="1">
      <c r="A32" s="264"/>
      <c r="B32" s="269" t="s">
        <v>37</v>
      </c>
      <c r="C32" s="269"/>
      <c r="D32" s="265" t="s">
        <v>181</v>
      </c>
      <c r="E32" s="265">
        <v>14400</v>
      </c>
    </row>
    <row r="33" spans="1:5" ht="12.75">
      <c r="A33" s="262" t="s">
        <v>38</v>
      </c>
      <c r="B33" s="268"/>
      <c r="C33" s="268"/>
      <c r="D33" s="268"/>
      <c r="E33" s="263">
        <v>783.14</v>
      </c>
    </row>
    <row r="34" spans="1:5" ht="12.75">
      <c r="A34" s="262" t="s">
        <v>39</v>
      </c>
      <c r="B34" s="268"/>
      <c r="C34" s="268"/>
      <c r="D34" s="268"/>
      <c r="E34" s="263">
        <v>4985.72</v>
      </c>
    </row>
    <row r="35" spans="1:5" ht="12.75">
      <c r="A35" s="268" t="s">
        <v>40</v>
      </c>
      <c r="B35" s="268"/>
      <c r="C35" s="268"/>
      <c r="D35" s="268"/>
      <c r="E35" s="263">
        <v>53140.01</v>
      </c>
    </row>
    <row r="36" spans="1:5" ht="12.75">
      <c r="A36" s="267" t="s">
        <v>5</v>
      </c>
      <c r="B36" s="267"/>
      <c r="C36" s="267"/>
      <c r="D36" s="267"/>
      <c r="E36" s="267"/>
    </row>
    <row r="37" spans="1:5" ht="12.75">
      <c r="A37" s="262" t="s">
        <v>38</v>
      </c>
      <c r="B37" s="268"/>
      <c r="C37" s="268"/>
      <c r="D37" s="268"/>
      <c r="E37" s="263">
        <v>763.21</v>
      </c>
    </row>
    <row r="38" spans="1:5" ht="12.75">
      <c r="A38" s="262" t="s">
        <v>39</v>
      </c>
      <c r="B38" s="268"/>
      <c r="C38" s="268"/>
      <c r="D38" s="268"/>
      <c r="E38" s="263">
        <v>3776.44</v>
      </c>
    </row>
    <row r="39" spans="1:5" ht="12.75">
      <c r="A39" s="268" t="s">
        <v>40</v>
      </c>
      <c r="B39" s="268"/>
      <c r="C39" s="268"/>
      <c r="D39" s="268"/>
      <c r="E39" s="263">
        <v>4539.65</v>
      </c>
    </row>
    <row r="40" spans="1:5" ht="12.75">
      <c r="A40" s="266"/>
      <c r="B40" s="266"/>
      <c r="C40" s="266"/>
      <c r="D40" s="266"/>
      <c r="E40" s="266"/>
    </row>
    <row r="41" spans="1:5" ht="12.75">
      <c r="A41" s="270" t="s">
        <v>62</v>
      </c>
      <c r="B41" s="270"/>
      <c r="C41" s="270"/>
      <c r="D41" s="270"/>
      <c r="E41" s="270"/>
    </row>
    <row r="42" spans="1:5" ht="12.75">
      <c r="A42" s="270" t="s">
        <v>63</v>
      </c>
      <c r="B42" s="270"/>
      <c r="C42" s="270"/>
      <c r="D42" s="270"/>
      <c r="E42" s="270"/>
    </row>
    <row r="43" spans="1:5" ht="12.75">
      <c r="A43" s="270" t="s">
        <v>64</v>
      </c>
      <c r="B43" s="270"/>
      <c r="C43" s="270"/>
      <c r="D43" s="270"/>
      <c r="E43" s="270"/>
    </row>
  </sheetData>
  <sheetProtection/>
  <mergeCells count="35">
    <mergeCell ref="B38:D38"/>
    <mergeCell ref="A39:D39"/>
    <mergeCell ref="A41:E41"/>
    <mergeCell ref="A42:E42"/>
    <mergeCell ref="A43:E43"/>
    <mergeCell ref="B32:C32"/>
    <mergeCell ref="B33:D33"/>
    <mergeCell ref="B34:D34"/>
    <mergeCell ref="A35:D35"/>
    <mergeCell ref="A36:E36"/>
    <mergeCell ref="B37:D37"/>
    <mergeCell ref="B26:D26"/>
    <mergeCell ref="B27:C27"/>
    <mergeCell ref="B28:D28"/>
    <mergeCell ref="B29:C29"/>
    <mergeCell ref="B30:D30"/>
    <mergeCell ref="B31:D31"/>
    <mergeCell ref="B20:C20"/>
    <mergeCell ref="B21:D21"/>
    <mergeCell ref="B22:C22"/>
    <mergeCell ref="B23:C23"/>
    <mergeCell ref="B24:D24"/>
    <mergeCell ref="B25:C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3.625" style="0" customWidth="1"/>
    <col min="2" max="2" width="17.25390625" style="0" customWidth="1"/>
    <col min="3" max="3" width="16.875" style="0" customWidth="1"/>
    <col min="4" max="4" width="15.375" style="0" customWidth="1"/>
    <col min="5" max="5" width="15.00390625" style="0" customWidth="1"/>
  </cols>
  <sheetData>
    <row r="1" spans="1:5" ht="12.75">
      <c r="A1" s="271" t="s">
        <v>0</v>
      </c>
      <c r="B1" s="272"/>
      <c r="C1" s="272"/>
      <c r="D1" s="272"/>
      <c r="E1" s="272"/>
    </row>
    <row r="2" spans="1:5" ht="12.75">
      <c r="A2" s="272" t="s">
        <v>1</v>
      </c>
      <c r="B2" s="272"/>
      <c r="C2" s="272"/>
      <c r="D2" s="272"/>
      <c r="E2" s="272"/>
    </row>
    <row r="3" spans="1:5" ht="12.75">
      <c r="A3" s="273" t="s">
        <v>2</v>
      </c>
      <c r="B3" s="273"/>
      <c r="C3" s="273" t="s">
        <v>97</v>
      </c>
      <c r="D3" s="273"/>
      <c r="E3" s="273"/>
    </row>
    <row r="4" spans="1:5" ht="12.75">
      <c r="A4" s="273" t="s">
        <v>182</v>
      </c>
      <c r="B4" s="273"/>
      <c r="C4" s="273" t="s">
        <v>99</v>
      </c>
      <c r="D4" s="273"/>
      <c r="E4" s="273"/>
    </row>
    <row r="5" spans="1:5" ht="12.75">
      <c r="A5" s="273" t="s">
        <v>3</v>
      </c>
      <c r="B5" s="273"/>
      <c r="C5" s="273" t="s">
        <v>183</v>
      </c>
      <c r="D5" s="273"/>
      <c r="E5" s="273"/>
    </row>
    <row r="6" spans="1:5" ht="12.75">
      <c r="A6" s="274"/>
      <c r="B6" s="275"/>
      <c r="C6" s="273" t="s">
        <v>184</v>
      </c>
      <c r="D6" s="273"/>
      <c r="E6" s="273"/>
    </row>
    <row r="7" spans="1:5" ht="12.75">
      <c r="A7" s="274"/>
      <c r="B7" s="275"/>
      <c r="C7" s="275"/>
      <c r="D7" s="275"/>
      <c r="E7" s="275"/>
    </row>
    <row r="8" spans="1:5" ht="33.75">
      <c r="A8" s="276"/>
      <c r="B8" s="277" t="s">
        <v>4</v>
      </c>
      <c r="C8" s="277" t="s">
        <v>5</v>
      </c>
      <c r="D8" s="277" t="s">
        <v>6</v>
      </c>
      <c r="E8" s="277" t="s">
        <v>8</v>
      </c>
    </row>
    <row r="9" spans="1:5" ht="12.75">
      <c r="A9" s="276" t="s">
        <v>9</v>
      </c>
      <c r="B9" s="277">
        <v>-2657.98</v>
      </c>
      <c r="C9" s="277">
        <v>14361.65</v>
      </c>
      <c r="D9" s="277"/>
      <c r="E9" s="277">
        <f aca="true" t="shared" si="0" ref="E9:E14">SUM(B9:D9)</f>
        <v>11703.67</v>
      </c>
    </row>
    <row r="10" spans="1:5" ht="12.75">
      <c r="A10" s="278" t="s">
        <v>10</v>
      </c>
      <c r="B10" s="279">
        <v>7433.52</v>
      </c>
      <c r="C10" s="279">
        <v>7807.68</v>
      </c>
      <c r="D10" s="279"/>
      <c r="E10" s="279">
        <f t="shared" si="0"/>
        <v>15241.2</v>
      </c>
    </row>
    <row r="11" spans="1:5" ht="12.75">
      <c r="A11" s="278" t="s">
        <v>11</v>
      </c>
      <c r="B11" s="279">
        <v>7433.52</v>
      </c>
      <c r="C11" s="279">
        <v>7807.68</v>
      </c>
      <c r="D11" s="279"/>
      <c r="E11" s="279">
        <f t="shared" si="0"/>
        <v>15241.2</v>
      </c>
    </row>
    <row r="12" spans="1:5" ht="12.75">
      <c r="A12" s="276" t="s">
        <v>12</v>
      </c>
      <c r="B12" s="277">
        <v>3716.76</v>
      </c>
      <c r="C12" s="277">
        <v>3903.84</v>
      </c>
      <c r="D12" s="277"/>
      <c r="E12" s="277">
        <f t="shared" si="0"/>
        <v>7620.6</v>
      </c>
    </row>
    <row r="13" spans="1:5" ht="12.75">
      <c r="A13" s="278" t="s">
        <v>13</v>
      </c>
      <c r="B13" s="279">
        <v>8318.6</v>
      </c>
      <c r="C13" s="279">
        <v>1414.04</v>
      </c>
      <c r="D13" s="279"/>
      <c r="E13" s="279">
        <f t="shared" si="0"/>
        <v>9732.64</v>
      </c>
    </row>
    <row r="14" spans="1:5" ht="12.75">
      <c r="A14" s="276" t="s">
        <v>14</v>
      </c>
      <c r="B14" s="277">
        <v>-7259.82</v>
      </c>
      <c r="C14" s="277">
        <v>16851.45</v>
      </c>
      <c r="D14" s="277"/>
      <c r="E14" s="277">
        <f t="shared" si="0"/>
        <v>9591.630000000001</v>
      </c>
    </row>
    <row r="15" spans="1:5" ht="12.75">
      <c r="A15" s="280"/>
      <c r="B15" s="280"/>
      <c r="C15" s="280"/>
      <c r="D15" s="280"/>
      <c r="E15" s="280"/>
    </row>
    <row r="16" spans="1:5" ht="12.75">
      <c r="A16" s="280"/>
      <c r="B16" s="280"/>
      <c r="C16" s="280"/>
      <c r="D16" s="280"/>
      <c r="E16" s="280"/>
    </row>
    <row r="17" spans="1:5" ht="22.5">
      <c r="A17" s="277" t="s">
        <v>15</v>
      </c>
      <c r="B17" s="281" t="s">
        <v>16</v>
      </c>
      <c r="C17" s="281"/>
      <c r="D17" s="277" t="s">
        <v>17</v>
      </c>
      <c r="E17" s="277" t="s">
        <v>18</v>
      </c>
    </row>
    <row r="18" spans="1:5" ht="12.75">
      <c r="A18" s="281" t="s">
        <v>4</v>
      </c>
      <c r="B18" s="281"/>
      <c r="C18" s="281"/>
      <c r="D18" s="281"/>
      <c r="E18" s="281"/>
    </row>
    <row r="19" spans="1:5" ht="12.75">
      <c r="A19" s="276" t="s">
        <v>29</v>
      </c>
      <c r="B19" s="282" t="s">
        <v>20</v>
      </c>
      <c r="C19" s="282"/>
      <c r="D19" s="282"/>
      <c r="E19" s="277">
        <v>6508.2</v>
      </c>
    </row>
    <row r="20" spans="1:5" ht="12.75">
      <c r="A20" s="278"/>
      <c r="B20" s="283" t="s">
        <v>28</v>
      </c>
      <c r="C20" s="283"/>
      <c r="D20" s="279" t="s">
        <v>117</v>
      </c>
      <c r="E20" s="279">
        <v>6508.2</v>
      </c>
    </row>
    <row r="21" spans="1:5" ht="12.75">
      <c r="A21" s="276" t="s">
        <v>32</v>
      </c>
      <c r="B21" s="282" t="s">
        <v>20</v>
      </c>
      <c r="C21" s="282"/>
      <c r="D21" s="282"/>
      <c r="E21" s="277">
        <v>188.08</v>
      </c>
    </row>
    <row r="22" spans="1:5" ht="12.75">
      <c r="A22" s="278"/>
      <c r="B22" s="283" t="s">
        <v>33</v>
      </c>
      <c r="C22" s="283"/>
      <c r="D22" s="279"/>
      <c r="E22" s="279">
        <v>188.08</v>
      </c>
    </row>
    <row r="23" spans="1:5" ht="12.75">
      <c r="A23" s="276" t="s">
        <v>38</v>
      </c>
      <c r="B23" s="282"/>
      <c r="C23" s="282"/>
      <c r="D23" s="282"/>
      <c r="E23" s="277">
        <v>199.38</v>
      </c>
    </row>
    <row r="24" spans="1:5" ht="12.75">
      <c r="A24" s="276" t="s">
        <v>39</v>
      </c>
      <c r="B24" s="282"/>
      <c r="C24" s="282"/>
      <c r="D24" s="282"/>
      <c r="E24" s="277">
        <v>1422.94</v>
      </c>
    </row>
    <row r="25" spans="1:5" ht="12.75">
      <c r="A25" s="282" t="s">
        <v>40</v>
      </c>
      <c r="B25" s="282"/>
      <c r="C25" s="282"/>
      <c r="D25" s="282"/>
      <c r="E25" s="277">
        <v>8318.6</v>
      </c>
    </row>
    <row r="26" spans="1:5" ht="12.75">
      <c r="A26" s="281" t="s">
        <v>5</v>
      </c>
      <c r="B26" s="281"/>
      <c r="C26" s="281"/>
      <c r="D26" s="281"/>
      <c r="E26" s="281"/>
    </row>
    <row r="27" spans="1:5" ht="12.75">
      <c r="A27" s="276" t="s">
        <v>38</v>
      </c>
      <c r="B27" s="282"/>
      <c r="C27" s="282"/>
      <c r="D27" s="282"/>
      <c r="E27" s="277">
        <v>195.48</v>
      </c>
    </row>
    <row r="28" spans="1:5" ht="12.75">
      <c r="A28" s="276" t="s">
        <v>39</v>
      </c>
      <c r="B28" s="282"/>
      <c r="C28" s="282"/>
      <c r="D28" s="282"/>
      <c r="E28" s="277">
        <v>1218.56</v>
      </c>
    </row>
    <row r="29" spans="1:5" ht="12.75">
      <c r="A29" s="282" t="s">
        <v>40</v>
      </c>
      <c r="B29" s="282"/>
      <c r="C29" s="283"/>
      <c r="D29" s="283"/>
      <c r="E29" s="279">
        <v>1414.04</v>
      </c>
    </row>
    <row r="30" spans="1:5" ht="12.75">
      <c r="A30" s="282" t="s">
        <v>61</v>
      </c>
      <c r="B30" s="282"/>
      <c r="C30" s="282"/>
      <c r="D30" s="282"/>
      <c r="E30" s="277">
        <v>9732.64</v>
      </c>
    </row>
    <row r="31" spans="1:5" ht="12.75">
      <c r="A31" s="280"/>
      <c r="B31" s="280"/>
      <c r="C31" s="280"/>
      <c r="D31" s="280"/>
      <c r="E31" s="280"/>
    </row>
    <row r="32" spans="1:5" ht="12.75">
      <c r="A32" s="284" t="s">
        <v>62</v>
      </c>
      <c r="B32" s="284"/>
      <c r="C32" s="284"/>
      <c r="D32" s="284"/>
      <c r="E32" s="284"/>
    </row>
    <row r="33" spans="1:5" ht="12.75">
      <c r="A33" s="284" t="s">
        <v>63</v>
      </c>
      <c r="B33" s="284"/>
      <c r="C33" s="284"/>
      <c r="D33" s="284"/>
      <c r="E33" s="284"/>
    </row>
    <row r="34" spans="1:5" ht="12.75">
      <c r="A34" s="284" t="s">
        <v>64</v>
      </c>
      <c r="B34" s="284"/>
      <c r="C34" s="284"/>
      <c r="D34" s="284"/>
      <c r="E34" s="284"/>
    </row>
  </sheetData>
  <sheetProtection/>
  <mergeCells count="26">
    <mergeCell ref="A33:E33"/>
    <mergeCell ref="A34:E34"/>
    <mergeCell ref="A26:E26"/>
    <mergeCell ref="B27:D27"/>
    <mergeCell ref="B28:D28"/>
    <mergeCell ref="A29:D29"/>
    <mergeCell ref="A30:D30"/>
    <mergeCell ref="A32:E32"/>
    <mergeCell ref="B20:C20"/>
    <mergeCell ref="B21:D21"/>
    <mergeCell ref="B22:C22"/>
    <mergeCell ref="B23:D23"/>
    <mergeCell ref="B24:D24"/>
    <mergeCell ref="A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875" style="0" customWidth="1"/>
    <col min="2" max="2" width="17.125" style="0" customWidth="1"/>
    <col min="3" max="3" width="16.625" style="0" customWidth="1"/>
    <col min="4" max="4" width="16.875" style="0" customWidth="1"/>
    <col min="5" max="5" width="15.625" style="0" customWidth="1"/>
  </cols>
  <sheetData>
    <row r="1" spans="1:5" ht="12.75">
      <c r="A1" s="33" t="s">
        <v>0</v>
      </c>
      <c r="B1" s="34"/>
      <c r="C1" s="34"/>
      <c r="D1" s="34"/>
      <c r="E1" s="34"/>
    </row>
    <row r="2" spans="1:5" ht="12.75">
      <c r="A2" s="34" t="s">
        <v>1</v>
      </c>
      <c r="B2" s="34"/>
      <c r="C2" s="34"/>
      <c r="D2" s="34"/>
      <c r="E2" s="34"/>
    </row>
    <row r="3" spans="1:5" ht="12.75">
      <c r="A3" s="35" t="s">
        <v>2</v>
      </c>
      <c r="B3" s="35"/>
      <c r="C3" s="35" t="s">
        <v>76</v>
      </c>
      <c r="D3" s="35"/>
      <c r="E3" s="35"/>
    </row>
    <row r="4" spans="1:5" ht="12.75">
      <c r="A4" s="35" t="s">
        <v>77</v>
      </c>
      <c r="B4" s="35"/>
      <c r="C4" s="35" t="s">
        <v>78</v>
      </c>
      <c r="D4" s="35"/>
      <c r="E4" s="35"/>
    </row>
    <row r="5" spans="1:5" ht="12.75">
      <c r="A5" s="35" t="s">
        <v>3</v>
      </c>
      <c r="B5" s="35"/>
      <c r="C5" s="35" t="s">
        <v>79</v>
      </c>
      <c r="D5" s="35"/>
      <c r="E5" s="35"/>
    </row>
    <row r="6" spans="1:5" ht="12.75">
      <c r="A6" s="36"/>
      <c r="B6" s="37"/>
      <c r="C6" s="35" t="s">
        <v>80</v>
      </c>
      <c r="D6" s="35"/>
      <c r="E6" s="35"/>
    </row>
    <row r="7" spans="1:5" ht="12.75">
      <c r="A7" s="36"/>
      <c r="B7" s="37"/>
      <c r="C7" s="37"/>
      <c r="D7" s="37"/>
      <c r="E7" s="37"/>
    </row>
    <row r="8" spans="1:5" ht="33.75">
      <c r="A8" s="38"/>
      <c r="B8" s="39" t="s">
        <v>4</v>
      </c>
      <c r="C8" s="39" t="s">
        <v>5</v>
      </c>
      <c r="D8" s="39" t="s">
        <v>6</v>
      </c>
      <c r="E8" s="39" t="s">
        <v>8</v>
      </c>
    </row>
    <row r="9" spans="1:5" ht="12.75">
      <c r="A9" s="38" t="s">
        <v>9</v>
      </c>
      <c r="B9" s="39">
        <v>-12262.8</v>
      </c>
      <c r="C9" s="39">
        <v>-61607.83</v>
      </c>
      <c r="D9" s="39">
        <v>21333.98</v>
      </c>
      <c r="E9" s="39">
        <f aca="true" t="shared" si="0" ref="E9:E14">SUM(B9:D9)</f>
        <v>-52536.65000000001</v>
      </c>
    </row>
    <row r="10" spans="1:5" ht="12.75">
      <c r="A10" s="40" t="s">
        <v>10</v>
      </c>
      <c r="B10" s="41">
        <v>179987.76</v>
      </c>
      <c r="C10" s="41">
        <v>46851.39</v>
      </c>
      <c r="D10" s="41">
        <v>8048.43</v>
      </c>
      <c r="E10" s="41">
        <f t="shared" si="0"/>
        <v>234887.58000000002</v>
      </c>
    </row>
    <row r="11" spans="1:5" ht="22.5">
      <c r="A11" s="40" t="s">
        <v>11</v>
      </c>
      <c r="B11" s="41">
        <v>173447.21</v>
      </c>
      <c r="C11" s="41">
        <v>46851.39</v>
      </c>
      <c r="D11" s="41">
        <v>8048.43</v>
      </c>
      <c r="E11" s="41">
        <f t="shared" si="0"/>
        <v>228347.02999999997</v>
      </c>
    </row>
    <row r="12" spans="1:5" ht="12.75">
      <c r="A12" s="38" t="s">
        <v>12</v>
      </c>
      <c r="B12" s="39">
        <v>155357.69</v>
      </c>
      <c r="C12" s="39">
        <v>40204.85</v>
      </c>
      <c r="D12" s="39">
        <v>8098.62</v>
      </c>
      <c r="E12" s="39">
        <f t="shared" si="0"/>
        <v>203661.16</v>
      </c>
    </row>
    <row r="13" spans="1:5" ht="12.75">
      <c r="A13" s="40" t="s">
        <v>13</v>
      </c>
      <c r="B13" s="41">
        <v>167190.8</v>
      </c>
      <c r="C13" s="41">
        <v>8826.24</v>
      </c>
      <c r="D13" s="41"/>
      <c r="E13" s="41">
        <f t="shared" si="0"/>
        <v>176017.03999999998</v>
      </c>
    </row>
    <row r="14" spans="1:5" ht="12.75">
      <c r="A14" s="38" t="s">
        <v>14</v>
      </c>
      <c r="B14" s="39">
        <f>-24095.91+14432.6</f>
        <v>-9663.31</v>
      </c>
      <c r="C14" s="39">
        <f>-30229.22+15000</f>
        <v>-15229.220000000001</v>
      </c>
      <c r="D14" s="39"/>
      <c r="E14" s="39">
        <f t="shared" si="0"/>
        <v>-24892.53</v>
      </c>
    </row>
    <row r="15" spans="1:5" ht="12.75">
      <c r="A15" s="42"/>
      <c r="B15" s="42"/>
      <c r="C15" s="42"/>
      <c r="D15" s="42"/>
      <c r="E15" s="42"/>
    </row>
    <row r="16" spans="1:5" ht="12.75">
      <c r="A16" s="42"/>
      <c r="B16" s="42"/>
      <c r="C16" s="42"/>
      <c r="D16" s="42"/>
      <c r="E16" s="42"/>
    </row>
    <row r="17" spans="1:5" ht="22.5">
      <c r="A17" s="39" t="s">
        <v>15</v>
      </c>
      <c r="B17" s="43" t="s">
        <v>16</v>
      </c>
      <c r="C17" s="43"/>
      <c r="D17" s="39" t="s">
        <v>17</v>
      </c>
      <c r="E17" s="39" t="s">
        <v>18</v>
      </c>
    </row>
    <row r="18" spans="1:5" ht="12.75">
      <c r="A18" s="43" t="s">
        <v>4</v>
      </c>
      <c r="B18" s="43"/>
      <c r="C18" s="43"/>
      <c r="D18" s="43"/>
      <c r="E18" s="43"/>
    </row>
    <row r="19" spans="1:5" ht="12.75">
      <c r="A19" s="38" t="s">
        <v>19</v>
      </c>
      <c r="B19" s="44" t="s">
        <v>20</v>
      </c>
      <c r="C19" s="44"/>
      <c r="D19" s="44"/>
      <c r="E19" s="39">
        <v>5460.28</v>
      </c>
    </row>
    <row r="20" spans="1:5" ht="27" customHeight="1">
      <c r="A20" s="40"/>
      <c r="B20" s="45" t="s">
        <v>21</v>
      </c>
      <c r="C20" s="45"/>
      <c r="D20" s="41" t="s">
        <v>81</v>
      </c>
      <c r="E20" s="41">
        <v>3000</v>
      </c>
    </row>
    <row r="21" spans="1:5" ht="12.75">
      <c r="A21" s="40"/>
      <c r="B21" s="45" t="s">
        <v>23</v>
      </c>
      <c r="C21" s="45"/>
      <c r="D21" s="41" t="s">
        <v>82</v>
      </c>
      <c r="E21" s="41">
        <v>2460.28</v>
      </c>
    </row>
    <row r="22" spans="1:5" ht="12.75">
      <c r="A22" s="38" t="s">
        <v>24</v>
      </c>
      <c r="B22" s="44" t="s">
        <v>20</v>
      </c>
      <c r="C22" s="44"/>
      <c r="D22" s="44"/>
      <c r="E22" s="39">
        <v>2175.66</v>
      </c>
    </row>
    <row r="23" spans="1:5" ht="12.75">
      <c r="A23" s="40"/>
      <c r="B23" s="45" t="s">
        <v>25</v>
      </c>
      <c r="C23" s="45"/>
      <c r="D23" s="41" t="s">
        <v>83</v>
      </c>
      <c r="E23" s="41">
        <v>422.4</v>
      </c>
    </row>
    <row r="24" spans="1:5" ht="12.75">
      <c r="A24" s="40"/>
      <c r="B24" s="45" t="s">
        <v>28</v>
      </c>
      <c r="C24" s="45"/>
      <c r="D24" s="41" t="s">
        <v>50</v>
      </c>
      <c r="E24" s="41">
        <v>1753.26</v>
      </c>
    </row>
    <row r="25" spans="1:5" ht="12.75">
      <c r="A25" s="38" t="s">
        <v>29</v>
      </c>
      <c r="B25" s="44" t="s">
        <v>20</v>
      </c>
      <c r="C25" s="44"/>
      <c r="D25" s="44"/>
      <c r="E25" s="39">
        <v>42097.48</v>
      </c>
    </row>
    <row r="26" spans="1:5" ht="12.75">
      <c r="A26" s="40"/>
      <c r="B26" s="45" t="s">
        <v>28</v>
      </c>
      <c r="C26" s="45"/>
      <c r="D26" s="41" t="s">
        <v>84</v>
      </c>
      <c r="E26" s="41">
        <v>42097.48</v>
      </c>
    </row>
    <row r="27" spans="1:5" ht="12.75">
      <c r="A27" s="38" t="s">
        <v>30</v>
      </c>
      <c r="B27" s="44" t="s">
        <v>20</v>
      </c>
      <c r="C27" s="44"/>
      <c r="D27" s="44"/>
      <c r="E27" s="39">
        <v>2394.33</v>
      </c>
    </row>
    <row r="28" spans="1:5" ht="12.75">
      <c r="A28" s="40"/>
      <c r="B28" s="45" t="s">
        <v>31</v>
      </c>
      <c r="C28" s="45"/>
      <c r="D28" s="41" t="s">
        <v>85</v>
      </c>
      <c r="E28" s="41">
        <v>2394.33</v>
      </c>
    </row>
    <row r="29" spans="1:5" ht="12.75">
      <c r="A29" s="38" t="s">
        <v>32</v>
      </c>
      <c r="B29" s="44" t="s">
        <v>20</v>
      </c>
      <c r="C29" s="44"/>
      <c r="D29" s="44"/>
      <c r="E29" s="39">
        <v>1319.28</v>
      </c>
    </row>
    <row r="30" spans="1:5" ht="12.75">
      <c r="A30" s="40"/>
      <c r="B30" s="45" t="s">
        <v>33</v>
      </c>
      <c r="C30" s="45"/>
      <c r="D30" s="41"/>
      <c r="E30" s="41">
        <v>1319.28</v>
      </c>
    </row>
    <row r="31" spans="1:5" ht="12.75">
      <c r="A31" s="38" t="s">
        <v>35</v>
      </c>
      <c r="B31" s="44"/>
      <c r="C31" s="44"/>
      <c r="D31" s="44"/>
      <c r="E31" s="39">
        <v>78.67</v>
      </c>
    </row>
    <row r="32" spans="1:5" ht="12.75">
      <c r="A32" s="38" t="s">
        <v>36</v>
      </c>
      <c r="B32" s="44" t="s">
        <v>20</v>
      </c>
      <c r="C32" s="44"/>
      <c r="D32" s="44"/>
      <c r="E32" s="39">
        <v>99900</v>
      </c>
    </row>
    <row r="33" spans="1:5" ht="12.75">
      <c r="A33" s="40"/>
      <c r="B33" s="45" t="s">
        <v>37</v>
      </c>
      <c r="C33" s="45"/>
      <c r="D33" s="41" t="s">
        <v>86</v>
      </c>
      <c r="E33" s="41">
        <v>99900</v>
      </c>
    </row>
    <row r="34" spans="1:5" ht="12.75">
      <c r="A34" s="38" t="s">
        <v>38</v>
      </c>
      <c r="B34" s="44"/>
      <c r="C34" s="44"/>
      <c r="D34" s="44"/>
      <c r="E34" s="39">
        <v>1935.38</v>
      </c>
    </row>
    <row r="35" spans="1:5" ht="12.75">
      <c r="A35" s="38" t="s">
        <v>39</v>
      </c>
      <c r="B35" s="44"/>
      <c r="C35" s="44"/>
      <c r="D35" s="44"/>
      <c r="E35" s="39">
        <v>11829.72</v>
      </c>
    </row>
    <row r="36" spans="1:5" ht="12.75">
      <c r="A36" s="44" t="s">
        <v>40</v>
      </c>
      <c r="B36" s="44"/>
      <c r="C36" s="44"/>
      <c r="D36" s="44"/>
      <c r="E36" s="39">
        <v>167190.8</v>
      </c>
    </row>
    <row r="37" spans="1:5" ht="12.75">
      <c r="A37" s="43" t="s">
        <v>5</v>
      </c>
      <c r="B37" s="43"/>
      <c r="C37" s="43"/>
      <c r="D37" s="43"/>
      <c r="E37" s="43"/>
    </row>
    <row r="38" spans="1:5" ht="12.75">
      <c r="A38" s="38" t="s">
        <v>38</v>
      </c>
      <c r="B38" s="44"/>
      <c r="C38" s="44"/>
      <c r="D38" s="44"/>
      <c r="E38" s="39">
        <v>1513.91</v>
      </c>
    </row>
    <row r="39" spans="1:5" ht="12.75">
      <c r="A39" s="38" t="s">
        <v>39</v>
      </c>
      <c r="B39" s="44"/>
      <c r="C39" s="44"/>
      <c r="D39" s="44"/>
      <c r="E39" s="39">
        <v>7312.33</v>
      </c>
    </row>
    <row r="40" spans="1:5" ht="12.75">
      <c r="A40" s="44" t="s">
        <v>40</v>
      </c>
      <c r="B40" s="44"/>
      <c r="C40" s="44"/>
      <c r="D40" s="44"/>
      <c r="E40" s="39">
        <v>8826.24</v>
      </c>
    </row>
    <row r="41" spans="1:5" ht="12.75">
      <c r="A41" s="42"/>
      <c r="B41" s="42"/>
      <c r="C41" s="42"/>
      <c r="D41" s="42"/>
      <c r="E41" s="42"/>
    </row>
    <row r="42" spans="1:5" ht="12.75">
      <c r="A42" s="46" t="s">
        <v>62</v>
      </c>
      <c r="B42" s="46"/>
      <c r="C42" s="46"/>
      <c r="D42" s="46"/>
      <c r="E42" s="46"/>
    </row>
    <row r="43" spans="1:5" ht="12.75">
      <c r="A43" s="46" t="s">
        <v>63</v>
      </c>
      <c r="B43" s="46"/>
      <c r="C43" s="46"/>
      <c r="D43" s="46"/>
      <c r="E43" s="46"/>
    </row>
    <row r="44" spans="1:5" ht="12.75">
      <c r="A44" s="46" t="s">
        <v>64</v>
      </c>
      <c r="B44" s="46"/>
      <c r="C44" s="46"/>
      <c r="D44" s="46"/>
      <c r="E44" s="46"/>
    </row>
  </sheetData>
  <sheetProtection/>
  <mergeCells count="36">
    <mergeCell ref="B38:D38"/>
    <mergeCell ref="B39:D39"/>
    <mergeCell ref="A40:D40"/>
    <mergeCell ref="A42:E42"/>
    <mergeCell ref="A43:E43"/>
    <mergeCell ref="A44:E44"/>
    <mergeCell ref="B32:D32"/>
    <mergeCell ref="B33:C33"/>
    <mergeCell ref="B34:D34"/>
    <mergeCell ref="B35:D35"/>
    <mergeCell ref="A36:D36"/>
    <mergeCell ref="A37:E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5.875" style="0" customWidth="1"/>
    <col min="2" max="2" width="19.25390625" style="0" customWidth="1"/>
    <col min="3" max="3" width="13.375" style="0" customWidth="1"/>
    <col min="4" max="4" width="13.875" style="0" customWidth="1"/>
    <col min="5" max="5" width="14.875" style="0" customWidth="1"/>
  </cols>
  <sheetData>
    <row r="1" spans="1:5" ht="12.75">
      <c r="A1" s="285" t="s">
        <v>0</v>
      </c>
      <c r="B1" s="286"/>
      <c r="C1" s="286"/>
      <c r="D1" s="286"/>
      <c r="E1" s="286"/>
    </row>
    <row r="2" spans="1:5" ht="12.75">
      <c r="A2" s="286" t="s">
        <v>1</v>
      </c>
      <c r="B2" s="286"/>
      <c r="C2" s="286"/>
      <c r="D2" s="286"/>
      <c r="E2" s="286"/>
    </row>
    <row r="3" spans="1:5" ht="12.75">
      <c r="A3" s="287" t="s">
        <v>2</v>
      </c>
      <c r="B3" s="287"/>
      <c r="C3" s="287" t="s">
        <v>185</v>
      </c>
      <c r="D3" s="287"/>
      <c r="E3" s="287"/>
    </row>
    <row r="4" spans="1:5" ht="12.75">
      <c r="A4" s="287" t="s">
        <v>186</v>
      </c>
      <c r="B4" s="287"/>
      <c r="C4" s="287" t="s">
        <v>99</v>
      </c>
      <c r="D4" s="287"/>
      <c r="E4" s="287"/>
    </row>
    <row r="5" spans="1:5" ht="12.75">
      <c r="A5" s="287" t="s">
        <v>3</v>
      </c>
      <c r="B5" s="287"/>
      <c r="C5" s="287" t="s">
        <v>100</v>
      </c>
      <c r="D5" s="287"/>
      <c r="E5" s="287"/>
    </row>
    <row r="6" spans="1:5" ht="12.75">
      <c r="A6" s="288"/>
      <c r="B6" s="289"/>
      <c r="C6" s="287" t="s">
        <v>187</v>
      </c>
      <c r="D6" s="287"/>
      <c r="E6" s="287"/>
    </row>
    <row r="7" spans="1:5" ht="12.75">
      <c r="A7" s="288"/>
      <c r="B7" s="289"/>
      <c r="C7" s="287" t="s">
        <v>188</v>
      </c>
      <c r="D7" s="287"/>
      <c r="E7" s="287"/>
    </row>
    <row r="8" spans="1:5" ht="12.75">
      <c r="A8" s="288"/>
      <c r="B8" s="289"/>
      <c r="C8" s="289"/>
      <c r="D8" s="289"/>
      <c r="E8" s="289"/>
    </row>
    <row r="9" spans="1:5" ht="22.5">
      <c r="A9" s="290"/>
      <c r="B9" s="291" t="s">
        <v>4</v>
      </c>
      <c r="C9" s="291" t="s">
        <v>5</v>
      </c>
      <c r="D9" s="292" t="s">
        <v>6</v>
      </c>
      <c r="E9" s="291" t="s">
        <v>8</v>
      </c>
    </row>
    <row r="10" spans="1:5" ht="12.75">
      <c r="A10" s="290" t="s">
        <v>9</v>
      </c>
      <c r="B10" s="291">
        <v>450.16</v>
      </c>
      <c r="C10" s="291">
        <v>-96.32</v>
      </c>
      <c r="D10" s="291"/>
      <c r="E10" s="291">
        <f aca="true" t="shared" si="0" ref="E10:E15">SUM(B10:D10)</f>
        <v>353.84000000000003</v>
      </c>
    </row>
    <row r="11" spans="1:5" ht="12.75">
      <c r="A11" s="293" t="s">
        <v>10</v>
      </c>
      <c r="B11" s="294">
        <v>6914.64</v>
      </c>
      <c r="C11" s="294">
        <v>3871.68</v>
      </c>
      <c r="D11" s="294"/>
      <c r="E11" s="294">
        <f t="shared" si="0"/>
        <v>10786.32</v>
      </c>
    </row>
    <row r="12" spans="1:5" ht="22.5">
      <c r="A12" s="293" t="s">
        <v>11</v>
      </c>
      <c r="B12" s="294">
        <v>6914.64</v>
      </c>
      <c r="C12" s="294">
        <v>3871.68</v>
      </c>
      <c r="D12" s="294"/>
      <c r="E12" s="294">
        <f t="shared" si="0"/>
        <v>10786.32</v>
      </c>
    </row>
    <row r="13" spans="1:5" ht="12.75">
      <c r="A13" s="290" t="s">
        <v>12</v>
      </c>
      <c r="B13" s="291">
        <v>1345.15</v>
      </c>
      <c r="C13" s="291"/>
      <c r="D13" s="291"/>
      <c r="E13" s="291">
        <f t="shared" si="0"/>
        <v>1345.15</v>
      </c>
    </row>
    <row r="14" spans="1:5" ht="12.75">
      <c r="A14" s="293" t="s">
        <v>13</v>
      </c>
      <c r="B14" s="294">
        <v>1558.14</v>
      </c>
      <c r="C14" s="294">
        <v>1070.61</v>
      </c>
      <c r="D14" s="294"/>
      <c r="E14" s="294">
        <f t="shared" si="0"/>
        <v>2628.75</v>
      </c>
    </row>
    <row r="15" spans="1:5" ht="12.75">
      <c r="A15" s="290" t="s">
        <v>14</v>
      </c>
      <c r="B15" s="291">
        <v>237.17</v>
      </c>
      <c r="C15" s="291">
        <v>-1166.93</v>
      </c>
      <c r="D15" s="291"/>
      <c r="E15" s="291">
        <f t="shared" si="0"/>
        <v>-929.7600000000001</v>
      </c>
    </row>
    <row r="16" spans="1:5" ht="12.75">
      <c r="A16" s="295"/>
      <c r="B16" s="295"/>
      <c r="C16" s="295"/>
      <c r="D16" s="295"/>
      <c r="E16" s="295"/>
    </row>
    <row r="17" spans="1:5" ht="12.75">
      <c r="A17" s="295"/>
      <c r="B17" s="295"/>
      <c r="C17" s="295"/>
      <c r="D17" s="295"/>
      <c r="E17" s="295"/>
    </row>
    <row r="18" spans="1:5" ht="33.75">
      <c r="A18" s="291" t="s">
        <v>15</v>
      </c>
      <c r="B18" s="296" t="s">
        <v>16</v>
      </c>
      <c r="C18" s="296"/>
      <c r="D18" s="291" t="s">
        <v>17</v>
      </c>
      <c r="E18" s="291" t="s">
        <v>18</v>
      </c>
    </row>
    <row r="19" spans="1:5" ht="12.75">
      <c r="A19" s="296" t="s">
        <v>4</v>
      </c>
      <c r="B19" s="296"/>
      <c r="C19" s="296"/>
      <c r="D19" s="296"/>
      <c r="E19" s="296"/>
    </row>
    <row r="20" spans="1:5" ht="12.75">
      <c r="A20" s="290" t="s">
        <v>32</v>
      </c>
      <c r="B20" s="297" t="s">
        <v>20</v>
      </c>
      <c r="C20" s="297"/>
      <c r="D20" s="297"/>
      <c r="E20" s="291">
        <v>174.95</v>
      </c>
    </row>
    <row r="21" spans="1:5" ht="12.75">
      <c r="A21" s="293"/>
      <c r="B21" s="298" t="s">
        <v>33</v>
      </c>
      <c r="C21" s="298"/>
      <c r="D21" s="294"/>
      <c r="E21" s="294">
        <v>174.95</v>
      </c>
    </row>
    <row r="22" spans="1:5" ht="12.75">
      <c r="A22" s="290" t="s">
        <v>38</v>
      </c>
      <c r="B22" s="297"/>
      <c r="C22" s="297"/>
      <c r="D22" s="297"/>
      <c r="E22" s="291">
        <v>59.59</v>
      </c>
    </row>
    <row r="23" spans="1:5" ht="12.75">
      <c r="A23" s="290" t="s">
        <v>39</v>
      </c>
      <c r="B23" s="297"/>
      <c r="C23" s="297"/>
      <c r="D23" s="297"/>
      <c r="E23" s="291">
        <v>1323.6</v>
      </c>
    </row>
    <row r="24" spans="1:5" ht="12.75">
      <c r="A24" s="297" t="s">
        <v>40</v>
      </c>
      <c r="B24" s="297"/>
      <c r="C24" s="297"/>
      <c r="D24" s="297"/>
      <c r="E24" s="291">
        <v>1558.14</v>
      </c>
    </row>
    <row r="25" spans="1:5" ht="12.75">
      <c r="A25" s="296" t="s">
        <v>5</v>
      </c>
      <c r="B25" s="296"/>
      <c r="C25" s="296"/>
      <c r="D25" s="296"/>
      <c r="E25" s="296"/>
    </row>
    <row r="26" spans="1:5" ht="12.75">
      <c r="A26" s="290" t="s">
        <v>38</v>
      </c>
      <c r="B26" s="297"/>
      <c r="C26" s="297"/>
      <c r="D26" s="297"/>
      <c r="E26" s="291">
        <v>20.67</v>
      </c>
    </row>
    <row r="27" spans="1:5" ht="12.75">
      <c r="A27" s="290" t="s">
        <v>39</v>
      </c>
      <c r="B27" s="297"/>
      <c r="C27" s="297"/>
      <c r="D27" s="297"/>
      <c r="E27" s="291">
        <v>1049.94</v>
      </c>
    </row>
    <row r="28" spans="1:5" ht="12.75">
      <c r="A28" s="297" t="s">
        <v>40</v>
      </c>
      <c r="B28" s="297"/>
      <c r="C28" s="298"/>
      <c r="D28" s="298"/>
      <c r="E28" s="294">
        <v>1070.61</v>
      </c>
    </row>
    <row r="29" spans="1:5" ht="12.75">
      <c r="A29" s="297" t="s">
        <v>61</v>
      </c>
      <c r="B29" s="297"/>
      <c r="C29" s="297"/>
      <c r="D29" s="297"/>
      <c r="E29" s="291">
        <v>2628.75</v>
      </c>
    </row>
    <row r="30" spans="1:5" ht="12.75">
      <c r="A30" s="295"/>
      <c r="B30" s="295"/>
      <c r="C30" s="295"/>
      <c r="D30" s="295"/>
      <c r="E30" s="295"/>
    </row>
    <row r="31" spans="1:5" ht="12.75">
      <c r="A31" s="299" t="s">
        <v>62</v>
      </c>
      <c r="B31" s="299"/>
      <c r="C31" s="299"/>
      <c r="D31" s="299"/>
      <c r="E31" s="299"/>
    </row>
    <row r="32" spans="1:5" ht="12.75">
      <c r="A32" s="299" t="s">
        <v>63</v>
      </c>
      <c r="B32" s="299"/>
      <c r="C32" s="299"/>
      <c r="D32" s="299"/>
      <c r="E32" s="299"/>
    </row>
    <row r="33" spans="1:5" ht="12.75">
      <c r="A33" s="299" t="s">
        <v>64</v>
      </c>
      <c r="B33" s="299"/>
      <c r="C33" s="299"/>
      <c r="D33" s="299"/>
      <c r="E33" s="299"/>
    </row>
  </sheetData>
  <sheetProtection/>
  <mergeCells count="25">
    <mergeCell ref="A33:E33"/>
    <mergeCell ref="B26:D26"/>
    <mergeCell ref="B27:D27"/>
    <mergeCell ref="A28:D28"/>
    <mergeCell ref="A29:D29"/>
    <mergeCell ref="A31:E31"/>
    <mergeCell ref="A32:E32"/>
    <mergeCell ref="B20:D20"/>
    <mergeCell ref="B21:C21"/>
    <mergeCell ref="B22:D22"/>
    <mergeCell ref="B23:D23"/>
    <mergeCell ref="A24:D24"/>
    <mergeCell ref="A25:E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375" style="0" customWidth="1"/>
    <col min="2" max="2" width="16.00390625" style="0" customWidth="1"/>
    <col min="3" max="3" width="15.875" style="0" customWidth="1"/>
    <col min="4" max="4" width="20.125" style="0" customWidth="1"/>
    <col min="5" max="5" width="19.75390625" style="0" customWidth="1"/>
  </cols>
  <sheetData>
    <row r="1" spans="1:5" ht="12.75">
      <c r="A1" s="300" t="s">
        <v>0</v>
      </c>
      <c r="B1" s="301"/>
      <c r="C1" s="301"/>
      <c r="D1" s="301"/>
      <c r="E1" s="301"/>
    </row>
    <row r="2" spans="1:5" ht="12.75">
      <c r="A2" s="301" t="s">
        <v>1</v>
      </c>
      <c r="B2" s="301"/>
      <c r="C2" s="301"/>
      <c r="D2" s="301"/>
      <c r="E2" s="301"/>
    </row>
    <row r="3" spans="1:5" ht="12.75">
      <c r="A3" s="302" t="s">
        <v>2</v>
      </c>
      <c r="B3" s="302"/>
      <c r="C3" s="302" t="s">
        <v>189</v>
      </c>
      <c r="D3" s="302"/>
      <c r="E3" s="302"/>
    </row>
    <row r="4" spans="1:5" ht="12.75">
      <c r="A4" s="302" t="s">
        <v>190</v>
      </c>
      <c r="B4" s="302"/>
      <c r="C4" s="302" t="s">
        <v>99</v>
      </c>
      <c r="D4" s="302"/>
      <c r="E4" s="302"/>
    </row>
    <row r="5" spans="1:5" ht="12.75">
      <c r="A5" s="302" t="s">
        <v>3</v>
      </c>
      <c r="B5" s="302"/>
      <c r="C5" s="302" t="s">
        <v>191</v>
      </c>
      <c r="D5" s="302"/>
      <c r="E5" s="302"/>
    </row>
    <row r="6" spans="1:5" ht="12.75">
      <c r="A6" s="303"/>
      <c r="B6" s="304"/>
      <c r="C6" s="302" t="s">
        <v>192</v>
      </c>
      <c r="D6" s="302"/>
      <c r="E6" s="302"/>
    </row>
    <row r="7" spans="1:5" ht="12.75">
      <c r="A7" s="303"/>
      <c r="B7" s="304"/>
      <c r="C7" s="304"/>
      <c r="D7" s="304"/>
      <c r="E7" s="304"/>
    </row>
    <row r="8" spans="1:5" ht="33.75">
      <c r="A8" s="305"/>
      <c r="B8" s="306" t="s">
        <v>4</v>
      </c>
      <c r="C8" s="306" t="s">
        <v>5</v>
      </c>
      <c r="D8" s="306" t="s">
        <v>6</v>
      </c>
      <c r="E8" s="306" t="s">
        <v>8</v>
      </c>
    </row>
    <row r="9" spans="1:5" ht="12.75">
      <c r="A9" s="305" t="s">
        <v>9</v>
      </c>
      <c r="B9" s="306">
        <v>-2414.54</v>
      </c>
      <c r="C9" s="306">
        <v>6395.66</v>
      </c>
      <c r="D9" s="306"/>
      <c r="E9" s="306">
        <f aca="true" t="shared" si="0" ref="E9:E14">SUM(B9:D9)</f>
        <v>3981.12</v>
      </c>
    </row>
    <row r="10" spans="1:5" ht="12.75">
      <c r="A10" s="307" t="s">
        <v>10</v>
      </c>
      <c r="B10" s="308">
        <v>5680.32</v>
      </c>
      <c r="C10" s="308">
        <v>7823.52</v>
      </c>
      <c r="D10" s="308"/>
      <c r="E10" s="308">
        <f t="shared" si="0"/>
        <v>13503.84</v>
      </c>
    </row>
    <row r="11" spans="1:5" ht="22.5">
      <c r="A11" s="307" t="s">
        <v>11</v>
      </c>
      <c r="B11" s="308">
        <v>5680.32</v>
      </c>
      <c r="C11" s="308">
        <v>7823.52</v>
      </c>
      <c r="D11" s="308"/>
      <c r="E11" s="308">
        <f t="shared" si="0"/>
        <v>13503.84</v>
      </c>
    </row>
    <row r="12" spans="1:5" ht="12.75">
      <c r="A12" s="305" t="s">
        <v>12</v>
      </c>
      <c r="B12" s="306">
        <v>2603.48</v>
      </c>
      <c r="C12" s="306">
        <v>3585.78</v>
      </c>
      <c r="D12" s="306"/>
      <c r="E12" s="306">
        <f t="shared" si="0"/>
        <v>6189.26</v>
      </c>
    </row>
    <row r="13" spans="1:5" ht="12.75">
      <c r="A13" s="307" t="s">
        <v>13</v>
      </c>
      <c r="B13" s="308">
        <v>3690.4</v>
      </c>
      <c r="C13" s="308">
        <v>1342.36</v>
      </c>
      <c r="D13" s="308"/>
      <c r="E13" s="308">
        <f t="shared" si="0"/>
        <v>5032.76</v>
      </c>
    </row>
    <row r="14" spans="1:5" ht="12.75">
      <c r="A14" s="305" t="s">
        <v>14</v>
      </c>
      <c r="B14" s="306">
        <v>-3501.46</v>
      </c>
      <c r="C14" s="306">
        <v>8639.08</v>
      </c>
      <c r="D14" s="306"/>
      <c r="E14" s="306">
        <f t="shared" si="0"/>
        <v>5137.62</v>
      </c>
    </row>
    <row r="15" spans="1:5" ht="12.75">
      <c r="A15" s="309"/>
      <c r="B15" s="309"/>
      <c r="C15" s="309"/>
      <c r="D15" s="309"/>
      <c r="E15" s="309"/>
    </row>
    <row r="16" spans="1:5" ht="12.75">
      <c r="A16" s="309"/>
      <c r="B16" s="309"/>
      <c r="C16" s="309"/>
      <c r="D16" s="309"/>
      <c r="E16" s="309"/>
    </row>
    <row r="17" spans="1:5" ht="22.5">
      <c r="A17" s="306" t="s">
        <v>15</v>
      </c>
      <c r="B17" s="310" t="s">
        <v>16</v>
      </c>
      <c r="C17" s="310"/>
      <c r="D17" s="306" t="s">
        <v>17</v>
      </c>
      <c r="E17" s="306" t="s">
        <v>18</v>
      </c>
    </row>
    <row r="18" spans="1:5" ht="12.75">
      <c r="A18" s="310" t="s">
        <v>4</v>
      </c>
      <c r="B18" s="310"/>
      <c r="C18" s="310"/>
      <c r="D18" s="310"/>
      <c r="E18" s="310"/>
    </row>
    <row r="19" spans="1:5" ht="12.75">
      <c r="A19" s="305" t="s">
        <v>29</v>
      </c>
      <c r="B19" s="311" t="s">
        <v>20</v>
      </c>
      <c r="C19" s="311"/>
      <c r="D19" s="311"/>
      <c r="E19" s="306">
        <v>2000.37</v>
      </c>
    </row>
    <row r="20" spans="1:5" ht="27" customHeight="1">
      <c r="A20" s="307"/>
      <c r="B20" s="312" t="s">
        <v>28</v>
      </c>
      <c r="C20" s="312"/>
      <c r="D20" s="308" t="s">
        <v>59</v>
      </c>
      <c r="E20" s="308">
        <v>2000.37</v>
      </c>
    </row>
    <row r="21" spans="1:5" ht="12.75">
      <c r="A21" s="305" t="s">
        <v>32</v>
      </c>
      <c r="B21" s="311" t="s">
        <v>20</v>
      </c>
      <c r="C21" s="311"/>
      <c r="D21" s="311"/>
      <c r="E21" s="306">
        <v>185.92</v>
      </c>
    </row>
    <row r="22" spans="1:5" ht="12.75">
      <c r="A22" s="307"/>
      <c r="B22" s="312" t="s">
        <v>33</v>
      </c>
      <c r="C22" s="312"/>
      <c r="D22" s="308"/>
      <c r="E22" s="308">
        <v>185.92</v>
      </c>
    </row>
    <row r="23" spans="1:5" ht="12.75">
      <c r="A23" s="305" t="s">
        <v>38</v>
      </c>
      <c r="B23" s="311"/>
      <c r="C23" s="311"/>
      <c r="D23" s="311"/>
      <c r="E23" s="306">
        <v>122.11</v>
      </c>
    </row>
    <row r="24" spans="1:5" ht="12.75">
      <c r="A24" s="305" t="s">
        <v>39</v>
      </c>
      <c r="B24" s="311"/>
      <c r="C24" s="311"/>
      <c r="D24" s="311"/>
      <c r="E24" s="306">
        <v>1382</v>
      </c>
    </row>
    <row r="25" spans="1:5" ht="12.75">
      <c r="A25" s="311" t="s">
        <v>40</v>
      </c>
      <c r="B25" s="311"/>
      <c r="C25" s="311"/>
      <c r="D25" s="311"/>
      <c r="E25" s="306">
        <v>3690.4</v>
      </c>
    </row>
    <row r="26" spans="1:5" ht="12.75">
      <c r="A26" s="310" t="s">
        <v>5</v>
      </c>
      <c r="B26" s="310"/>
      <c r="C26" s="310"/>
      <c r="D26" s="310"/>
      <c r="E26" s="310"/>
    </row>
    <row r="27" spans="1:5" ht="12.75">
      <c r="A27" s="305" t="s">
        <v>38</v>
      </c>
      <c r="B27" s="311"/>
      <c r="C27" s="311"/>
      <c r="D27" s="311"/>
      <c r="E27" s="306">
        <v>121.32</v>
      </c>
    </row>
    <row r="28" spans="1:5" ht="12.75">
      <c r="A28" s="305" t="s">
        <v>39</v>
      </c>
      <c r="B28" s="311"/>
      <c r="C28" s="311"/>
      <c r="D28" s="311"/>
      <c r="E28" s="306">
        <v>1221.04</v>
      </c>
    </row>
    <row r="29" spans="1:5" ht="12.75">
      <c r="A29" s="311" t="s">
        <v>40</v>
      </c>
      <c r="B29" s="311"/>
      <c r="C29" s="312"/>
      <c r="D29" s="312"/>
      <c r="E29" s="308">
        <v>1342.36</v>
      </c>
    </row>
    <row r="30" spans="1:5" ht="12.75">
      <c r="A30" s="311" t="s">
        <v>61</v>
      </c>
      <c r="B30" s="311"/>
      <c r="C30" s="311"/>
      <c r="D30" s="311"/>
      <c r="E30" s="306">
        <v>5032.76</v>
      </c>
    </row>
    <row r="31" spans="1:5" ht="12.75">
      <c r="A31" s="309"/>
      <c r="B31" s="309"/>
      <c r="C31" s="309"/>
      <c r="D31" s="309"/>
      <c r="E31" s="309"/>
    </row>
    <row r="32" spans="1:5" ht="12.75">
      <c r="A32" s="313" t="s">
        <v>62</v>
      </c>
      <c r="B32" s="313"/>
      <c r="C32" s="313"/>
      <c r="D32" s="313"/>
      <c r="E32" s="313"/>
    </row>
    <row r="33" spans="1:5" ht="12.75">
      <c r="A33" s="313" t="s">
        <v>63</v>
      </c>
      <c r="B33" s="313"/>
      <c r="C33" s="313"/>
      <c r="D33" s="313"/>
      <c r="E33" s="313"/>
    </row>
    <row r="34" spans="1:5" ht="12.75">
      <c r="A34" s="313" t="s">
        <v>64</v>
      </c>
      <c r="B34" s="313"/>
      <c r="C34" s="313"/>
      <c r="D34" s="313"/>
      <c r="E34" s="313"/>
    </row>
  </sheetData>
  <sheetProtection/>
  <mergeCells count="26">
    <mergeCell ref="A33:E33"/>
    <mergeCell ref="A34:E34"/>
    <mergeCell ref="A26:E26"/>
    <mergeCell ref="B27:D27"/>
    <mergeCell ref="B28:D28"/>
    <mergeCell ref="A29:D29"/>
    <mergeCell ref="A30:D30"/>
    <mergeCell ref="A32:E32"/>
    <mergeCell ref="B20:C20"/>
    <mergeCell ref="B21:D21"/>
    <mergeCell ref="B22:C22"/>
    <mergeCell ref="B23:D23"/>
    <mergeCell ref="B24:D24"/>
    <mergeCell ref="A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6.625" style="0" customWidth="1"/>
    <col min="2" max="2" width="14.875" style="0" customWidth="1"/>
    <col min="3" max="3" width="14.75390625" style="0" customWidth="1"/>
    <col min="4" max="4" width="16.00390625" style="0" customWidth="1"/>
    <col min="5" max="5" width="19.25390625" style="0" customWidth="1"/>
  </cols>
  <sheetData>
    <row r="1" spans="1:5" ht="12.75">
      <c r="A1" s="314" t="s">
        <v>0</v>
      </c>
      <c r="B1" s="315"/>
      <c r="C1" s="315"/>
      <c r="D1" s="315"/>
      <c r="E1" s="315"/>
    </row>
    <row r="2" spans="1:5" ht="12.75">
      <c r="A2" s="315" t="s">
        <v>1</v>
      </c>
      <c r="B2" s="315"/>
      <c r="C2" s="315"/>
      <c r="D2" s="315"/>
      <c r="E2" s="315"/>
    </row>
    <row r="3" spans="1:5" ht="12.75">
      <c r="A3" s="316" t="s">
        <v>2</v>
      </c>
      <c r="B3" s="316"/>
      <c r="C3" s="316" t="s">
        <v>193</v>
      </c>
      <c r="D3" s="316"/>
      <c r="E3" s="316"/>
    </row>
    <row r="4" spans="1:5" ht="12.75">
      <c r="A4" s="316" t="s">
        <v>194</v>
      </c>
      <c r="B4" s="316"/>
      <c r="C4" s="316" t="s">
        <v>177</v>
      </c>
      <c r="D4" s="316"/>
      <c r="E4" s="316"/>
    </row>
    <row r="5" spans="1:5" ht="12.75">
      <c r="A5" s="316" t="s">
        <v>3</v>
      </c>
      <c r="B5" s="316"/>
      <c r="C5" s="316" t="s">
        <v>195</v>
      </c>
      <c r="D5" s="316"/>
      <c r="E5" s="316"/>
    </row>
    <row r="6" spans="1:5" ht="12.75">
      <c r="A6" s="317"/>
      <c r="B6" s="318"/>
      <c r="C6" s="316" t="s">
        <v>196</v>
      </c>
      <c r="D6" s="316"/>
      <c r="E6" s="316"/>
    </row>
    <row r="7" spans="1:5" ht="12.75">
      <c r="A7" s="317"/>
      <c r="B7" s="318"/>
      <c r="C7" s="318"/>
      <c r="D7" s="318"/>
      <c r="E7" s="318"/>
    </row>
    <row r="8" spans="1:5" ht="33.75">
      <c r="A8" s="319"/>
      <c r="B8" s="320" t="s">
        <v>4</v>
      </c>
      <c r="C8" s="320" t="s">
        <v>5</v>
      </c>
      <c r="D8" s="320" t="s">
        <v>6</v>
      </c>
      <c r="E8" s="320" t="s">
        <v>8</v>
      </c>
    </row>
    <row r="9" spans="1:5" ht="12.75">
      <c r="A9" s="319" t="s">
        <v>9</v>
      </c>
      <c r="B9" s="320">
        <v>-32862.89</v>
      </c>
      <c r="C9" s="320">
        <v>5056.68</v>
      </c>
      <c r="D9" s="320">
        <v>13704.07</v>
      </c>
      <c r="E9" s="320">
        <f aca="true" t="shared" si="0" ref="E9:E14">SUM(B9:D9)</f>
        <v>-14102.14</v>
      </c>
    </row>
    <row r="10" spans="1:5" ht="12.75">
      <c r="A10" s="321" t="s">
        <v>10</v>
      </c>
      <c r="B10" s="322">
        <v>33959.31</v>
      </c>
      <c r="C10" s="322">
        <v>22163.66</v>
      </c>
      <c r="D10" s="322">
        <v>4738.41</v>
      </c>
      <c r="E10" s="322">
        <f t="shared" si="0"/>
        <v>60861.380000000005</v>
      </c>
    </row>
    <row r="11" spans="1:5" ht="22.5">
      <c r="A11" s="321" t="s">
        <v>11</v>
      </c>
      <c r="B11" s="322">
        <v>33959.31</v>
      </c>
      <c r="C11" s="322">
        <v>22163.66</v>
      </c>
      <c r="D11" s="322">
        <v>4738.41</v>
      </c>
      <c r="E11" s="322">
        <f t="shared" si="0"/>
        <v>60861.380000000005</v>
      </c>
    </row>
    <row r="12" spans="1:5" ht="12.75">
      <c r="A12" s="319" t="s">
        <v>12</v>
      </c>
      <c r="B12" s="320">
        <v>25204.87</v>
      </c>
      <c r="C12" s="320">
        <v>18841.69</v>
      </c>
      <c r="D12" s="320">
        <v>4245.39</v>
      </c>
      <c r="E12" s="320">
        <f t="shared" si="0"/>
        <v>48291.95</v>
      </c>
    </row>
    <row r="13" spans="1:5" ht="12.75">
      <c r="A13" s="321" t="s">
        <v>13</v>
      </c>
      <c r="B13" s="322">
        <v>44617.37</v>
      </c>
      <c r="C13" s="322">
        <v>5231.03</v>
      </c>
      <c r="D13" s="322"/>
      <c r="E13" s="322">
        <f t="shared" si="0"/>
        <v>49848.4</v>
      </c>
    </row>
    <row r="14" spans="1:5" ht="12.75">
      <c r="A14" s="319" t="s">
        <v>14</v>
      </c>
      <c r="B14" s="320">
        <f>-52275.39+17949.46</f>
        <v>-34325.93</v>
      </c>
      <c r="C14" s="320">
        <v>18667.34</v>
      </c>
      <c r="D14" s="320"/>
      <c r="E14" s="320">
        <f t="shared" si="0"/>
        <v>-15658.59</v>
      </c>
    </row>
    <row r="15" spans="1:5" ht="12.75">
      <c r="A15" s="323"/>
      <c r="B15" s="323"/>
      <c r="C15" s="323"/>
      <c r="D15" s="323"/>
      <c r="E15" s="323"/>
    </row>
    <row r="16" spans="1:5" ht="12.75">
      <c r="A16" s="323"/>
      <c r="B16" s="323"/>
      <c r="C16" s="323"/>
      <c r="D16" s="323"/>
      <c r="E16" s="323"/>
    </row>
    <row r="17" spans="1:5" ht="22.5">
      <c r="A17" s="320" t="s">
        <v>15</v>
      </c>
      <c r="B17" s="324" t="s">
        <v>16</v>
      </c>
      <c r="C17" s="324"/>
      <c r="D17" s="320" t="s">
        <v>17</v>
      </c>
      <c r="E17" s="320" t="s">
        <v>18</v>
      </c>
    </row>
    <row r="18" spans="1:5" ht="12.75">
      <c r="A18" s="324" t="s">
        <v>4</v>
      </c>
      <c r="B18" s="324"/>
      <c r="C18" s="324"/>
      <c r="D18" s="324"/>
      <c r="E18" s="324"/>
    </row>
    <row r="19" spans="1:5" ht="12.75">
      <c r="A19" s="319" t="s">
        <v>19</v>
      </c>
      <c r="B19" s="325" t="s">
        <v>20</v>
      </c>
      <c r="C19" s="325"/>
      <c r="D19" s="325"/>
      <c r="E19" s="320">
        <v>3484.75</v>
      </c>
    </row>
    <row r="20" spans="1:5" ht="28.5" customHeight="1">
      <c r="A20" s="321"/>
      <c r="B20" s="326" t="s">
        <v>21</v>
      </c>
      <c r="C20" s="326"/>
      <c r="D20" s="322" t="s">
        <v>116</v>
      </c>
      <c r="E20" s="322">
        <v>750</v>
      </c>
    </row>
    <row r="21" spans="1:5" ht="12.75">
      <c r="A21" s="321"/>
      <c r="B21" s="326" t="s">
        <v>23</v>
      </c>
      <c r="C21" s="326"/>
      <c r="D21" s="322" t="s">
        <v>71</v>
      </c>
      <c r="E21" s="322">
        <v>2734.75</v>
      </c>
    </row>
    <row r="22" spans="1:5" ht="12.75">
      <c r="A22" s="319" t="s">
        <v>24</v>
      </c>
      <c r="B22" s="325" t="s">
        <v>20</v>
      </c>
      <c r="C22" s="325"/>
      <c r="D22" s="325"/>
      <c r="E22" s="320">
        <v>1545.47</v>
      </c>
    </row>
    <row r="23" spans="1:5" ht="25.5" customHeight="1">
      <c r="A23" s="321"/>
      <c r="B23" s="326" t="s">
        <v>25</v>
      </c>
      <c r="C23" s="326"/>
      <c r="D23" s="322" t="s">
        <v>83</v>
      </c>
      <c r="E23" s="322">
        <v>248.55</v>
      </c>
    </row>
    <row r="24" spans="1:5" ht="27.75" customHeight="1">
      <c r="A24" s="321"/>
      <c r="B24" s="326" t="s">
        <v>28</v>
      </c>
      <c r="C24" s="326"/>
      <c r="D24" s="322" t="s">
        <v>117</v>
      </c>
      <c r="E24" s="322">
        <v>1296.92</v>
      </c>
    </row>
    <row r="25" spans="1:5" ht="12.75">
      <c r="A25" s="319" t="s">
        <v>29</v>
      </c>
      <c r="B25" s="325" t="s">
        <v>20</v>
      </c>
      <c r="C25" s="325"/>
      <c r="D25" s="325"/>
      <c r="E25" s="320">
        <v>21950.38</v>
      </c>
    </row>
    <row r="26" spans="1:5" ht="24" customHeight="1">
      <c r="A26" s="321"/>
      <c r="B26" s="326" t="s">
        <v>28</v>
      </c>
      <c r="C26" s="326"/>
      <c r="D26" s="322" t="s">
        <v>166</v>
      </c>
      <c r="E26" s="322">
        <v>21950.38</v>
      </c>
    </row>
    <row r="27" spans="1:5" ht="12.75">
      <c r="A27" s="319" t="s">
        <v>30</v>
      </c>
      <c r="B27" s="325" t="s">
        <v>20</v>
      </c>
      <c r="C27" s="325"/>
      <c r="D27" s="325"/>
      <c r="E27" s="320">
        <v>5783.57</v>
      </c>
    </row>
    <row r="28" spans="1:5" ht="12.75">
      <c r="A28" s="321"/>
      <c r="B28" s="326" t="s">
        <v>31</v>
      </c>
      <c r="C28" s="326"/>
      <c r="D28" s="322" t="s">
        <v>119</v>
      </c>
      <c r="E28" s="322">
        <v>5783.57</v>
      </c>
    </row>
    <row r="29" spans="1:5" ht="12.75">
      <c r="A29" s="319" t="s">
        <v>32</v>
      </c>
      <c r="B29" s="325" t="s">
        <v>20</v>
      </c>
      <c r="C29" s="325"/>
      <c r="D29" s="325"/>
      <c r="E29" s="320">
        <v>664</v>
      </c>
    </row>
    <row r="30" spans="1:5" ht="12.75">
      <c r="A30" s="321"/>
      <c r="B30" s="326" t="s">
        <v>33</v>
      </c>
      <c r="C30" s="326"/>
      <c r="D30" s="322"/>
      <c r="E30" s="322">
        <v>664</v>
      </c>
    </row>
    <row r="31" spans="1:5" ht="12.75">
      <c r="A31" s="319" t="s">
        <v>35</v>
      </c>
      <c r="B31" s="325"/>
      <c r="C31" s="325"/>
      <c r="D31" s="325"/>
      <c r="E31" s="320">
        <v>5251.58</v>
      </c>
    </row>
    <row r="32" spans="1:5" ht="12.75">
      <c r="A32" s="319" t="s">
        <v>38</v>
      </c>
      <c r="B32" s="325"/>
      <c r="C32" s="325"/>
      <c r="D32" s="325"/>
      <c r="E32" s="320">
        <v>852.55</v>
      </c>
    </row>
    <row r="33" spans="1:5" ht="12.75">
      <c r="A33" s="319" t="s">
        <v>39</v>
      </c>
      <c r="B33" s="325"/>
      <c r="C33" s="325"/>
      <c r="D33" s="325"/>
      <c r="E33" s="320">
        <v>5085.07</v>
      </c>
    </row>
    <row r="34" spans="1:5" ht="12.75">
      <c r="A34" s="325" t="s">
        <v>40</v>
      </c>
      <c r="B34" s="325"/>
      <c r="C34" s="325"/>
      <c r="D34" s="325"/>
      <c r="E34" s="320">
        <v>44617.37</v>
      </c>
    </row>
    <row r="35" spans="1:5" ht="12.75">
      <c r="A35" s="324" t="s">
        <v>5</v>
      </c>
      <c r="B35" s="324"/>
      <c r="C35" s="324"/>
      <c r="D35" s="324"/>
      <c r="E35" s="324"/>
    </row>
    <row r="36" spans="1:5" ht="12.75">
      <c r="A36" s="319" t="s">
        <v>38</v>
      </c>
      <c r="B36" s="325"/>
      <c r="C36" s="325"/>
      <c r="D36" s="325"/>
      <c r="E36" s="320">
        <v>926.1</v>
      </c>
    </row>
    <row r="37" spans="1:5" ht="12.75">
      <c r="A37" s="319" t="s">
        <v>39</v>
      </c>
      <c r="B37" s="325"/>
      <c r="C37" s="325"/>
      <c r="D37" s="325"/>
      <c r="E37" s="320">
        <v>4304.93</v>
      </c>
    </row>
    <row r="38" spans="1:5" ht="12.75">
      <c r="A38" s="325" t="s">
        <v>40</v>
      </c>
      <c r="B38" s="325"/>
      <c r="C38" s="325"/>
      <c r="D38" s="325"/>
      <c r="E38" s="320">
        <v>5231.03</v>
      </c>
    </row>
    <row r="39" spans="1:5" ht="12.75">
      <c r="A39" s="323"/>
      <c r="B39" s="323"/>
      <c r="C39" s="323"/>
      <c r="D39" s="323"/>
      <c r="E39" s="323"/>
    </row>
    <row r="40" spans="1:5" ht="12.75">
      <c r="A40" s="327" t="s">
        <v>62</v>
      </c>
      <c r="B40" s="327"/>
      <c r="C40" s="327"/>
      <c r="D40" s="327"/>
      <c r="E40" s="327"/>
    </row>
    <row r="41" spans="1:5" ht="12.75">
      <c r="A41" s="327" t="s">
        <v>63</v>
      </c>
      <c r="B41" s="327"/>
      <c r="C41" s="327"/>
      <c r="D41" s="327"/>
      <c r="E41" s="327"/>
    </row>
    <row r="42" spans="1:5" ht="12.75">
      <c r="A42" s="327" t="s">
        <v>64</v>
      </c>
      <c r="B42" s="327"/>
      <c r="C42" s="327"/>
      <c r="D42" s="327"/>
      <c r="E42" s="327"/>
    </row>
  </sheetData>
  <sheetProtection/>
  <mergeCells count="34">
    <mergeCell ref="A38:D38"/>
    <mergeCell ref="A40:E40"/>
    <mergeCell ref="A41:E41"/>
    <mergeCell ref="A42:E42"/>
    <mergeCell ref="B32:D32"/>
    <mergeCell ref="B33:D33"/>
    <mergeCell ref="A34:D34"/>
    <mergeCell ref="A35:E35"/>
    <mergeCell ref="B36:D36"/>
    <mergeCell ref="B37:D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75390625" style="0" customWidth="1"/>
    <col min="2" max="2" width="14.75390625" style="0" customWidth="1"/>
    <col min="3" max="3" width="14.00390625" style="0" customWidth="1"/>
    <col min="4" max="4" width="13.375" style="0" customWidth="1"/>
    <col min="5" max="5" width="14.375" style="0" customWidth="1"/>
  </cols>
  <sheetData>
    <row r="1" spans="1:5" ht="12.75">
      <c r="A1" s="328" t="s">
        <v>0</v>
      </c>
      <c r="B1" s="329"/>
      <c r="C1" s="329"/>
      <c r="D1" s="329"/>
      <c r="E1" s="329"/>
    </row>
    <row r="2" spans="1:5" ht="12.75">
      <c r="A2" s="329" t="s">
        <v>1</v>
      </c>
      <c r="B2" s="329"/>
      <c r="C2" s="329"/>
      <c r="D2" s="329"/>
      <c r="E2" s="329"/>
    </row>
    <row r="3" spans="1:5" ht="12.75">
      <c r="A3" s="330" t="s">
        <v>2</v>
      </c>
      <c r="B3" s="330"/>
      <c r="C3" s="330" t="s">
        <v>197</v>
      </c>
      <c r="D3" s="330"/>
      <c r="E3" s="330"/>
    </row>
    <row r="4" spans="1:5" ht="12.75">
      <c r="A4" s="330" t="s">
        <v>198</v>
      </c>
      <c r="B4" s="330"/>
      <c r="C4" s="330" t="s">
        <v>67</v>
      </c>
      <c r="D4" s="330"/>
      <c r="E4" s="330"/>
    </row>
    <row r="5" spans="1:5" ht="12.75">
      <c r="A5" s="330" t="s">
        <v>3</v>
      </c>
      <c r="B5" s="330"/>
      <c r="C5" s="330" t="s">
        <v>199</v>
      </c>
      <c r="D5" s="330"/>
      <c r="E5" s="330"/>
    </row>
    <row r="6" spans="1:5" ht="12.75">
      <c r="A6" s="331"/>
      <c r="B6" s="332"/>
      <c r="C6" s="330" t="s">
        <v>200</v>
      </c>
      <c r="D6" s="330"/>
      <c r="E6" s="330"/>
    </row>
    <row r="7" spans="1:5" ht="12.75">
      <c r="A7" s="331"/>
      <c r="B7" s="332"/>
      <c r="C7" s="332"/>
      <c r="D7" s="332"/>
      <c r="E7" s="332"/>
    </row>
    <row r="8" spans="1:5" ht="33.75">
      <c r="A8" s="333"/>
      <c r="B8" s="334" t="s">
        <v>4</v>
      </c>
      <c r="C8" s="334" t="s">
        <v>5</v>
      </c>
      <c r="D8" s="334" t="s">
        <v>6</v>
      </c>
      <c r="E8" s="334" t="s">
        <v>8</v>
      </c>
    </row>
    <row r="9" spans="1:5" ht="12.75">
      <c r="A9" s="333" t="s">
        <v>9</v>
      </c>
      <c r="B9" s="334">
        <v>-32140.35</v>
      </c>
      <c r="C9" s="334">
        <v>12491.77</v>
      </c>
      <c r="D9" s="334">
        <v>16601.46</v>
      </c>
      <c r="E9" s="334">
        <f aca="true" t="shared" si="0" ref="E9:E14">SUM(B9:D9)</f>
        <v>-3047.119999999999</v>
      </c>
    </row>
    <row r="10" spans="1:5" ht="12.75">
      <c r="A10" s="335" t="s">
        <v>10</v>
      </c>
      <c r="B10" s="336">
        <v>31239.02</v>
      </c>
      <c r="C10" s="336">
        <v>27929.04</v>
      </c>
      <c r="D10" s="336">
        <v>4797.54</v>
      </c>
      <c r="E10" s="336">
        <f t="shared" si="0"/>
        <v>63965.6</v>
      </c>
    </row>
    <row r="11" spans="1:5" ht="22.5">
      <c r="A11" s="335" t="s">
        <v>11</v>
      </c>
      <c r="B11" s="336">
        <v>31239.02</v>
      </c>
      <c r="C11" s="336">
        <v>27929.04</v>
      </c>
      <c r="D11" s="336">
        <v>4797.54</v>
      </c>
      <c r="E11" s="336">
        <f t="shared" si="0"/>
        <v>63965.6</v>
      </c>
    </row>
    <row r="12" spans="1:5" ht="12.75">
      <c r="A12" s="333" t="s">
        <v>12</v>
      </c>
      <c r="B12" s="334">
        <v>21053.79</v>
      </c>
      <c r="C12" s="334">
        <v>19224.75</v>
      </c>
      <c r="D12" s="334">
        <v>3712.74</v>
      </c>
      <c r="E12" s="334">
        <f t="shared" si="0"/>
        <v>43991.28</v>
      </c>
    </row>
    <row r="13" spans="1:5" ht="12.75">
      <c r="A13" s="335" t="s">
        <v>13</v>
      </c>
      <c r="B13" s="336">
        <v>56603.97</v>
      </c>
      <c r="C13" s="336">
        <v>5251.53</v>
      </c>
      <c r="D13" s="336"/>
      <c r="E13" s="336">
        <f t="shared" si="0"/>
        <v>61855.5</v>
      </c>
    </row>
    <row r="14" spans="1:5" ht="12.75">
      <c r="A14" s="333" t="s">
        <v>14</v>
      </c>
      <c r="B14" s="334">
        <f>-67690.53+20314.2</f>
        <v>-47376.33</v>
      </c>
      <c r="C14" s="334">
        <v>26464.99</v>
      </c>
      <c r="D14" s="334"/>
      <c r="E14" s="334">
        <f t="shared" si="0"/>
        <v>-20911.34</v>
      </c>
    </row>
    <row r="15" spans="1:5" ht="12.75">
      <c r="A15" s="337"/>
      <c r="B15" s="337"/>
      <c r="C15" s="337"/>
      <c r="D15" s="337"/>
      <c r="E15" s="337"/>
    </row>
    <row r="16" spans="1:5" ht="12.75">
      <c r="A16" s="337"/>
      <c r="B16" s="337"/>
      <c r="C16" s="337"/>
      <c r="D16" s="337"/>
      <c r="E16" s="337"/>
    </row>
    <row r="17" spans="1:5" ht="33.75">
      <c r="A17" s="334" t="s">
        <v>15</v>
      </c>
      <c r="B17" s="338" t="s">
        <v>16</v>
      </c>
      <c r="C17" s="338"/>
      <c r="D17" s="334" t="s">
        <v>17</v>
      </c>
      <c r="E17" s="334" t="s">
        <v>18</v>
      </c>
    </row>
    <row r="18" spans="1:5" ht="12.75">
      <c r="A18" s="338" t="s">
        <v>4</v>
      </c>
      <c r="B18" s="338"/>
      <c r="C18" s="338"/>
      <c r="D18" s="338"/>
      <c r="E18" s="338"/>
    </row>
    <row r="19" spans="1:5" ht="12.75">
      <c r="A19" s="333" t="s">
        <v>19</v>
      </c>
      <c r="B19" s="339" t="s">
        <v>20</v>
      </c>
      <c r="C19" s="339"/>
      <c r="D19" s="339"/>
      <c r="E19" s="334">
        <v>3495.15</v>
      </c>
    </row>
    <row r="20" spans="1:5" ht="27" customHeight="1">
      <c r="A20" s="335"/>
      <c r="B20" s="340" t="s">
        <v>21</v>
      </c>
      <c r="C20" s="340"/>
      <c r="D20" s="336" t="s">
        <v>116</v>
      </c>
      <c r="E20" s="336">
        <v>750</v>
      </c>
    </row>
    <row r="21" spans="1:5" ht="12.75">
      <c r="A21" s="335"/>
      <c r="B21" s="340" t="s">
        <v>23</v>
      </c>
      <c r="C21" s="340"/>
      <c r="D21" s="336" t="s">
        <v>71</v>
      </c>
      <c r="E21" s="336">
        <v>2745.15</v>
      </c>
    </row>
    <row r="22" spans="1:5" ht="12.75">
      <c r="A22" s="333" t="s">
        <v>24</v>
      </c>
      <c r="B22" s="339" t="s">
        <v>20</v>
      </c>
      <c r="C22" s="339"/>
      <c r="D22" s="339"/>
      <c r="E22" s="334">
        <v>1673.77</v>
      </c>
    </row>
    <row r="23" spans="1:5" ht="29.25" customHeight="1">
      <c r="A23" s="335"/>
      <c r="B23" s="340" t="s">
        <v>25</v>
      </c>
      <c r="C23" s="340"/>
      <c r="D23" s="336" t="s">
        <v>72</v>
      </c>
      <c r="E23" s="336">
        <v>251.66</v>
      </c>
    </row>
    <row r="24" spans="1:5" ht="29.25" customHeight="1">
      <c r="A24" s="335"/>
      <c r="B24" s="340" t="s">
        <v>28</v>
      </c>
      <c r="C24" s="340"/>
      <c r="D24" s="336" t="s">
        <v>125</v>
      </c>
      <c r="E24" s="336">
        <v>1422.11</v>
      </c>
    </row>
    <row r="25" spans="1:5" ht="12.75">
      <c r="A25" s="333" t="s">
        <v>29</v>
      </c>
      <c r="B25" s="339" t="s">
        <v>20</v>
      </c>
      <c r="C25" s="339"/>
      <c r="D25" s="339"/>
      <c r="E25" s="334">
        <v>26936.9</v>
      </c>
    </row>
    <row r="26" spans="1:5" ht="22.5">
      <c r="A26" s="335"/>
      <c r="B26" s="340" t="s">
        <v>28</v>
      </c>
      <c r="C26" s="340"/>
      <c r="D26" s="336" t="s">
        <v>126</v>
      </c>
      <c r="E26" s="336">
        <v>26936.9</v>
      </c>
    </row>
    <row r="27" spans="1:5" ht="12.75">
      <c r="A27" s="333" t="s">
        <v>30</v>
      </c>
      <c r="B27" s="339" t="s">
        <v>20</v>
      </c>
      <c r="C27" s="339"/>
      <c r="D27" s="339"/>
      <c r="E27" s="334">
        <v>12596.94</v>
      </c>
    </row>
    <row r="28" spans="1:5" ht="12.75">
      <c r="A28" s="335"/>
      <c r="B28" s="340" t="s">
        <v>31</v>
      </c>
      <c r="C28" s="340"/>
      <c r="D28" s="336" t="s">
        <v>201</v>
      </c>
      <c r="E28" s="336">
        <v>12596.94</v>
      </c>
    </row>
    <row r="29" spans="1:5" ht="12.75">
      <c r="A29" s="333" t="s">
        <v>32</v>
      </c>
      <c r="B29" s="339" t="s">
        <v>20</v>
      </c>
      <c r="C29" s="339"/>
      <c r="D29" s="339"/>
      <c r="E29" s="334">
        <v>672.35</v>
      </c>
    </row>
    <row r="30" spans="1:5" ht="12.75">
      <c r="A30" s="335"/>
      <c r="B30" s="340" t="s">
        <v>33</v>
      </c>
      <c r="C30" s="340"/>
      <c r="D30" s="336"/>
      <c r="E30" s="336">
        <v>672.35</v>
      </c>
    </row>
    <row r="31" spans="1:5" ht="12.75">
      <c r="A31" s="333" t="s">
        <v>35</v>
      </c>
      <c r="B31" s="339"/>
      <c r="C31" s="339"/>
      <c r="D31" s="339"/>
      <c r="E31" s="334">
        <v>5252.12</v>
      </c>
    </row>
    <row r="32" spans="1:5" ht="12.75">
      <c r="A32" s="333" t="s">
        <v>38</v>
      </c>
      <c r="B32" s="339"/>
      <c r="C32" s="339"/>
      <c r="D32" s="339"/>
      <c r="E32" s="334">
        <v>828.06</v>
      </c>
    </row>
    <row r="33" spans="1:5" ht="12.75">
      <c r="A33" s="333" t="s">
        <v>39</v>
      </c>
      <c r="B33" s="339"/>
      <c r="C33" s="339"/>
      <c r="D33" s="339"/>
      <c r="E33" s="334">
        <v>5148.68</v>
      </c>
    </row>
    <row r="34" spans="1:5" ht="12.75">
      <c r="A34" s="339" t="s">
        <v>40</v>
      </c>
      <c r="B34" s="339"/>
      <c r="C34" s="339"/>
      <c r="D34" s="339"/>
      <c r="E34" s="334">
        <v>56603.97</v>
      </c>
    </row>
    <row r="35" spans="1:5" ht="12.75">
      <c r="A35" s="338" t="s">
        <v>5</v>
      </c>
      <c r="B35" s="338"/>
      <c r="C35" s="338"/>
      <c r="D35" s="338"/>
      <c r="E35" s="338"/>
    </row>
    <row r="36" spans="1:5" ht="12.75">
      <c r="A36" s="333" t="s">
        <v>38</v>
      </c>
      <c r="B36" s="339"/>
      <c r="C36" s="339"/>
      <c r="D36" s="339"/>
      <c r="E36" s="334">
        <v>892.67</v>
      </c>
    </row>
    <row r="37" spans="1:5" ht="12.75">
      <c r="A37" s="333" t="s">
        <v>39</v>
      </c>
      <c r="B37" s="339"/>
      <c r="C37" s="339"/>
      <c r="D37" s="339"/>
      <c r="E37" s="334">
        <v>4358.86</v>
      </c>
    </row>
    <row r="38" spans="1:5" ht="12.75">
      <c r="A38" s="339" t="s">
        <v>40</v>
      </c>
      <c r="B38" s="339"/>
      <c r="C38" s="339"/>
      <c r="D38" s="339"/>
      <c r="E38" s="334">
        <v>5251.53</v>
      </c>
    </row>
    <row r="39" spans="1:5" ht="12.75">
      <c r="A39" s="337"/>
      <c r="B39" s="337"/>
      <c r="C39" s="337"/>
      <c r="D39" s="337"/>
      <c r="E39" s="337"/>
    </row>
    <row r="40" spans="1:5" ht="12.75">
      <c r="A40" s="341" t="s">
        <v>62</v>
      </c>
      <c r="B40" s="341"/>
      <c r="C40" s="341"/>
      <c r="D40" s="341"/>
      <c r="E40" s="341"/>
    </row>
    <row r="41" spans="1:5" ht="12.75">
      <c r="A41" s="341" t="s">
        <v>63</v>
      </c>
      <c r="B41" s="341"/>
      <c r="C41" s="341"/>
      <c r="D41" s="341"/>
      <c r="E41" s="341"/>
    </row>
    <row r="42" spans="1:5" ht="12.75">
      <c r="A42" s="341" t="s">
        <v>64</v>
      </c>
      <c r="B42" s="341"/>
      <c r="C42" s="341"/>
      <c r="D42" s="341"/>
      <c r="E42" s="341"/>
    </row>
  </sheetData>
  <sheetProtection/>
  <mergeCells count="34">
    <mergeCell ref="A38:D38"/>
    <mergeCell ref="A40:E40"/>
    <mergeCell ref="A41:E41"/>
    <mergeCell ref="A42:E42"/>
    <mergeCell ref="B32:D32"/>
    <mergeCell ref="B33:D33"/>
    <mergeCell ref="A34:D34"/>
    <mergeCell ref="A35:E35"/>
    <mergeCell ref="B36:D36"/>
    <mergeCell ref="B37:D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375" style="0" customWidth="1"/>
    <col min="2" max="3" width="14.125" style="0" customWidth="1"/>
    <col min="4" max="4" width="12.875" style="0" customWidth="1"/>
    <col min="5" max="5" width="14.625" style="0" customWidth="1"/>
  </cols>
  <sheetData>
    <row r="1" spans="1:5" ht="12.75">
      <c r="A1" s="342" t="s">
        <v>0</v>
      </c>
      <c r="B1" s="343"/>
      <c r="C1" s="343"/>
      <c r="D1" s="343"/>
      <c r="E1" s="343"/>
    </row>
    <row r="2" spans="1:5" ht="12.75">
      <c r="A2" s="343" t="s">
        <v>1</v>
      </c>
      <c r="B2" s="343"/>
      <c r="C2" s="343"/>
      <c r="D2" s="343"/>
      <c r="E2" s="343"/>
    </row>
    <row r="3" spans="1:5" ht="12.75">
      <c r="A3" s="344" t="s">
        <v>2</v>
      </c>
      <c r="B3" s="344"/>
      <c r="C3" s="344" t="s">
        <v>202</v>
      </c>
      <c r="D3" s="344"/>
      <c r="E3" s="344"/>
    </row>
    <row r="4" spans="1:5" ht="12.75">
      <c r="A4" s="344" t="s">
        <v>203</v>
      </c>
      <c r="B4" s="344"/>
      <c r="C4" s="344" t="s">
        <v>67</v>
      </c>
      <c r="D4" s="344"/>
      <c r="E4" s="344"/>
    </row>
    <row r="5" spans="1:5" ht="12.75">
      <c r="A5" s="344" t="s">
        <v>3</v>
      </c>
      <c r="B5" s="344"/>
      <c r="C5" s="344" t="s">
        <v>114</v>
      </c>
      <c r="D5" s="344"/>
      <c r="E5" s="344"/>
    </row>
    <row r="6" spans="1:5" ht="12.75">
      <c r="A6" s="345"/>
      <c r="B6" s="346"/>
      <c r="C6" s="344" t="s">
        <v>204</v>
      </c>
      <c r="D6" s="344"/>
      <c r="E6" s="344"/>
    </row>
    <row r="7" spans="1:5" ht="12.75">
      <c r="A7" s="345"/>
      <c r="B7" s="346"/>
      <c r="C7" s="346"/>
      <c r="D7" s="346"/>
      <c r="E7" s="346"/>
    </row>
    <row r="8" spans="1:5" ht="33.75">
      <c r="A8" s="347"/>
      <c r="B8" s="348" t="s">
        <v>4</v>
      </c>
      <c r="C8" s="348" t="s">
        <v>5</v>
      </c>
      <c r="D8" s="348" t="s">
        <v>6</v>
      </c>
      <c r="E8" s="348" t="s">
        <v>8</v>
      </c>
    </row>
    <row r="9" spans="1:5" ht="12.75">
      <c r="A9" s="347" t="s">
        <v>9</v>
      </c>
      <c r="B9" s="348">
        <v>-21047.22</v>
      </c>
      <c r="C9" s="348">
        <v>2635.42</v>
      </c>
      <c r="D9" s="348">
        <v>10990.69</v>
      </c>
      <c r="E9" s="348">
        <f aca="true" t="shared" si="0" ref="E9:E14">SUM(B9:D9)</f>
        <v>-7421.110000000002</v>
      </c>
    </row>
    <row r="10" spans="1:5" ht="12.75">
      <c r="A10" s="349" t="s">
        <v>10</v>
      </c>
      <c r="B10" s="350">
        <v>30672.59</v>
      </c>
      <c r="C10" s="350">
        <v>27422.64</v>
      </c>
      <c r="D10" s="350">
        <v>4710.69</v>
      </c>
      <c r="E10" s="350">
        <f t="shared" si="0"/>
        <v>62805.92</v>
      </c>
    </row>
    <row r="11" spans="1:5" ht="22.5">
      <c r="A11" s="349" t="s">
        <v>11</v>
      </c>
      <c r="B11" s="350">
        <v>30672.59</v>
      </c>
      <c r="C11" s="350">
        <v>27422.64</v>
      </c>
      <c r="D11" s="350">
        <v>4710.69</v>
      </c>
      <c r="E11" s="350">
        <f t="shared" si="0"/>
        <v>62805.92</v>
      </c>
    </row>
    <row r="12" spans="1:5" ht="12.75">
      <c r="A12" s="347" t="s">
        <v>12</v>
      </c>
      <c r="B12" s="348">
        <v>31413.52</v>
      </c>
      <c r="C12" s="348">
        <v>29267.25</v>
      </c>
      <c r="D12" s="348">
        <v>5498.35</v>
      </c>
      <c r="E12" s="348">
        <f t="shared" si="0"/>
        <v>66179.12000000001</v>
      </c>
    </row>
    <row r="13" spans="1:5" ht="12.75">
      <c r="A13" s="349" t="s">
        <v>13</v>
      </c>
      <c r="B13" s="350">
        <v>51003.91</v>
      </c>
      <c r="C13" s="350">
        <v>6686.37</v>
      </c>
      <c r="D13" s="350"/>
      <c r="E13" s="350">
        <f t="shared" si="0"/>
        <v>57690.280000000006</v>
      </c>
    </row>
    <row r="14" spans="1:5" ht="12.75">
      <c r="A14" s="347" t="s">
        <v>14</v>
      </c>
      <c r="B14" s="348">
        <f>-40637.61+16489.04</f>
        <v>-24148.57</v>
      </c>
      <c r="C14" s="348">
        <v>25216.3</v>
      </c>
      <c r="D14" s="348"/>
      <c r="E14" s="348">
        <f t="shared" si="0"/>
        <v>1067.7299999999996</v>
      </c>
    </row>
    <row r="15" spans="1:5" ht="12.75">
      <c r="A15" s="351"/>
      <c r="B15" s="351"/>
      <c r="C15" s="351"/>
      <c r="D15" s="351"/>
      <c r="E15" s="351"/>
    </row>
    <row r="16" spans="1:5" ht="12.75">
      <c r="A16" s="351"/>
      <c r="B16" s="351"/>
      <c r="C16" s="351"/>
      <c r="D16" s="351"/>
      <c r="E16" s="351"/>
    </row>
    <row r="17" spans="1:5" ht="33.75">
      <c r="A17" s="348" t="s">
        <v>15</v>
      </c>
      <c r="B17" s="352" t="s">
        <v>16</v>
      </c>
      <c r="C17" s="352"/>
      <c r="D17" s="348" t="s">
        <v>17</v>
      </c>
      <c r="E17" s="348" t="s">
        <v>18</v>
      </c>
    </row>
    <row r="18" spans="1:5" ht="12.75">
      <c r="A18" s="352" t="s">
        <v>4</v>
      </c>
      <c r="B18" s="352"/>
      <c r="C18" s="352"/>
      <c r="D18" s="352"/>
      <c r="E18" s="352"/>
    </row>
    <row r="19" spans="1:5" ht="12.75">
      <c r="A19" s="347" t="s">
        <v>19</v>
      </c>
      <c r="B19" s="353" t="s">
        <v>20</v>
      </c>
      <c r="C19" s="353"/>
      <c r="D19" s="353"/>
      <c r="E19" s="348">
        <v>3479.95</v>
      </c>
    </row>
    <row r="20" spans="1:5" ht="30.75" customHeight="1">
      <c r="A20" s="349"/>
      <c r="B20" s="354" t="s">
        <v>21</v>
      </c>
      <c r="C20" s="354"/>
      <c r="D20" s="350" t="s">
        <v>116</v>
      </c>
      <c r="E20" s="350">
        <v>750</v>
      </c>
    </row>
    <row r="21" spans="1:5" ht="25.5" customHeight="1">
      <c r="A21" s="349"/>
      <c r="B21" s="354" t="s">
        <v>23</v>
      </c>
      <c r="C21" s="354"/>
      <c r="D21" s="350" t="s">
        <v>71</v>
      </c>
      <c r="E21" s="350">
        <v>2729.95</v>
      </c>
    </row>
    <row r="22" spans="1:5" ht="12.75">
      <c r="A22" s="347" t="s">
        <v>24</v>
      </c>
      <c r="B22" s="353" t="s">
        <v>20</v>
      </c>
      <c r="C22" s="353"/>
      <c r="D22" s="353"/>
      <c r="E22" s="348">
        <v>1833.03</v>
      </c>
    </row>
    <row r="23" spans="1:5" ht="27.75" customHeight="1">
      <c r="A23" s="349"/>
      <c r="B23" s="354" t="s">
        <v>25</v>
      </c>
      <c r="C23" s="354"/>
      <c r="D23" s="350" t="s">
        <v>72</v>
      </c>
      <c r="E23" s="350">
        <v>247.14</v>
      </c>
    </row>
    <row r="24" spans="1:5" ht="28.5" customHeight="1">
      <c r="A24" s="349"/>
      <c r="B24" s="354" t="s">
        <v>28</v>
      </c>
      <c r="C24" s="354"/>
      <c r="D24" s="350" t="s">
        <v>125</v>
      </c>
      <c r="E24" s="350">
        <v>1585.89</v>
      </c>
    </row>
    <row r="25" spans="1:5" ht="12.75">
      <c r="A25" s="347" t="s">
        <v>29</v>
      </c>
      <c r="B25" s="353" t="s">
        <v>20</v>
      </c>
      <c r="C25" s="353"/>
      <c r="D25" s="353"/>
      <c r="E25" s="348">
        <v>22705.91</v>
      </c>
    </row>
    <row r="26" spans="1:5" ht="22.5">
      <c r="A26" s="349"/>
      <c r="B26" s="354" t="s">
        <v>28</v>
      </c>
      <c r="C26" s="354"/>
      <c r="D26" s="350" t="s">
        <v>118</v>
      </c>
      <c r="E26" s="350">
        <v>22705.91</v>
      </c>
    </row>
    <row r="27" spans="1:5" ht="12.75">
      <c r="A27" s="347" t="s">
        <v>30</v>
      </c>
      <c r="B27" s="353" t="s">
        <v>20</v>
      </c>
      <c r="C27" s="353"/>
      <c r="D27" s="353"/>
      <c r="E27" s="348">
        <v>11199.09</v>
      </c>
    </row>
    <row r="28" spans="1:5" ht="12.75">
      <c r="A28" s="349"/>
      <c r="B28" s="354" t="s">
        <v>31</v>
      </c>
      <c r="C28" s="354"/>
      <c r="D28" s="350" t="s">
        <v>201</v>
      </c>
      <c r="E28" s="350">
        <v>11199.09</v>
      </c>
    </row>
    <row r="29" spans="1:5" ht="12.75">
      <c r="A29" s="347" t="s">
        <v>32</v>
      </c>
      <c r="B29" s="353" t="s">
        <v>20</v>
      </c>
      <c r="C29" s="353"/>
      <c r="D29" s="353"/>
      <c r="E29" s="348">
        <v>660.07</v>
      </c>
    </row>
    <row r="30" spans="1:5" ht="12.75">
      <c r="A30" s="349"/>
      <c r="B30" s="354" t="s">
        <v>33</v>
      </c>
      <c r="C30" s="354"/>
      <c r="D30" s="350"/>
      <c r="E30" s="350">
        <v>660.07</v>
      </c>
    </row>
    <row r="31" spans="1:5" ht="12.75">
      <c r="A31" s="347" t="s">
        <v>35</v>
      </c>
      <c r="B31" s="353"/>
      <c r="C31" s="353"/>
      <c r="D31" s="353"/>
      <c r="E31" s="348">
        <v>5251.22</v>
      </c>
    </row>
    <row r="32" spans="1:5" ht="12.75">
      <c r="A32" s="347" t="s">
        <v>38</v>
      </c>
      <c r="B32" s="353"/>
      <c r="C32" s="353"/>
      <c r="D32" s="353"/>
      <c r="E32" s="348">
        <v>819.18</v>
      </c>
    </row>
    <row r="33" spans="1:5" ht="12.75">
      <c r="A33" s="347" t="s">
        <v>39</v>
      </c>
      <c r="B33" s="353"/>
      <c r="C33" s="353"/>
      <c r="D33" s="353"/>
      <c r="E33" s="348">
        <v>5055.46</v>
      </c>
    </row>
    <row r="34" spans="1:5" ht="12.75">
      <c r="A34" s="353" t="s">
        <v>40</v>
      </c>
      <c r="B34" s="353"/>
      <c r="C34" s="353"/>
      <c r="D34" s="353"/>
      <c r="E34" s="348">
        <v>51003.91</v>
      </c>
    </row>
    <row r="35" spans="1:5" ht="12.75">
      <c r="A35" s="352" t="s">
        <v>5</v>
      </c>
      <c r="B35" s="352"/>
      <c r="C35" s="352"/>
      <c r="D35" s="352"/>
      <c r="E35" s="352"/>
    </row>
    <row r="36" spans="1:5" ht="12.75">
      <c r="A36" s="347" t="s">
        <v>24</v>
      </c>
      <c r="B36" s="353" t="s">
        <v>20</v>
      </c>
      <c r="C36" s="353"/>
      <c r="D36" s="353"/>
      <c r="E36" s="348">
        <v>1522</v>
      </c>
    </row>
    <row r="37" spans="1:5" ht="12.75">
      <c r="A37" s="349"/>
      <c r="B37" s="354" t="s">
        <v>48</v>
      </c>
      <c r="C37" s="354"/>
      <c r="D37" s="350" t="s">
        <v>205</v>
      </c>
      <c r="E37" s="350">
        <v>1522</v>
      </c>
    </row>
    <row r="38" spans="1:5" ht="12.75">
      <c r="A38" s="347" t="s">
        <v>38</v>
      </c>
      <c r="B38" s="353"/>
      <c r="C38" s="353"/>
      <c r="D38" s="353"/>
      <c r="E38" s="348">
        <v>884.41</v>
      </c>
    </row>
    <row r="39" spans="1:5" ht="12.75">
      <c r="A39" s="347" t="s">
        <v>39</v>
      </c>
      <c r="B39" s="353"/>
      <c r="C39" s="353"/>
      <c r="D39" s="353"/>
      <c r="E39" s="348">
        <v>4279.96</v>
      </c>
    </row>
    <row r="40" spans="1:5" ht="12.75">
      <c r="A40" s="353" t="s">
        <v>40</v>
      </c>
      <c r="B40" s="353"/>
      <c r="C40" s="353"/>
      <c r="D40" s="353"/>
      <c r="E40" s="348">
        <v>6686.37</v>
      </c>
    </row>
    <row r="41" spans="1:5" ht="12.75">
      <c r="A41" s="351"/>
      <c r="B41" s="351"/>
      <c r="C41" s="351"/>
      <c r="D41" s="351"/>
      <c r="E41" s="351"/>
    </row>
    <row r="42" spans="1:5" ht="12.75">
      <c r="A42" s="355" t="s">
        <v>62</v>
      </c>
      <c r="B42" s="355"/>
      <c r="C42" s="355"/>
      <c r="D42" s="355"/>
      <c r="E42" s="355"/>
    </row>
    <row r="43" spans="1:5" ht="12.75">
      <c r="A43" s="355" t="s">
        <v>63</v>
      </c>
      <c r="B43" s="355"/>
      <c r="C43" s="355"/>
      <c r="D43" s="355"/>
      <c r="E43" s="355"/>
    </row>
    <row r="44" spans="1:5" ht="12.75">
      <c r="A44" s="355" t="s">
        <v>64</v>
      </c>
      <c r="B44" s="355"/>
      <c r="C44" s="355"/>
      <c r="D44" s="355"/>
      <c r="E44" s="355"/>
    </row>
  </sheetData>
  <sheetProtection/>
  <mergeCells count="36">
    <mergeCell ref="B38:D38"/>
    <mergeCell ref="B39:D39"/>
    <mergeCell ref="A40:D40"/>
    <mergeCell ref="A42:E42"/>
    <mergeCell ref="A43:E43"/>
    <mergeCell ref="A44:E44"/>
    <mergeCell ref="B32:D32"/>
    <mergeCell ref="B33:D33"/>
    <mergeCell ref="A34:D34"/>
    <mergeCell ref="A35:E35"/>
    <mergeCell ref="B36:D36"/>
    <mergeCell ref="B37:C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0.625" style="0" customWidth="1"/>
    <col min="2" max="2" width="14.375" style="0" customWidth="1"/>
    <col min="3" max="3" width="14.25390625" style="0" customWidth="1"/>
    <col min="4" max="4" width="14.125" style="0" customWidth="1"/>
    <col min="5" max="5" width="14.375" style="0" customWidth="1"/>
  </cols>
  <sheetData>
    <row r="1" spans="1:5" ht="12.75">
      <c r="A1" s="356" t="s">
        <v>0</v>
      </c>
      <c r="B1" s="357"/>
      <c r="C1" s="357"/>
      <c r="D1" s="357"/>
      <c r="E1" s="357"/>
    </row>
    <row r="2" spans="1:5" ht="12.75">
      <c r="A2" s="357" t="s">
        <v>1</v>
      </c>
      <c r="B2" s="357"/>
      <c r="C2" s="357"/>
      <c r="D2" s="357"/>
      <c r="E2" s="357"/>
    </row>
    <row r="3" spans="1:5" ht="12.75">
      <c r="A3" s="358" t="s">
        <v>2</v>
      </c>
      <c r="B3" s="358"/>
      <c r="C3" s="358" t="s">
        <v>206</v>
      </c>
      <c r="D3" s="358"/>
      <c r="E3" s="358"/>
    </row>
    <row r="4" spans="1:5" ht="12.75">
      <c r="A4" s="358" t="s">
        <v>207</v>
      </c>
      <c r="B4" s="358"/>
      <c r="C4" s="358" t="s">
        <v>67</v>
      </c>
      <c r="D4" s="358"/>
      <c r="E4" s="358"/>
    </row>
    <row r="5" spans="1:5" ht="12.75">
      <c r="A5" s="358" t="s">
        <v>3</v>
      </c>
      <c r="B5" s="358"/>
      <c r="C5" s="358" t="s">
        <v>208</v>
      </c>
      <c r="D5" s="358"/>
      <c r="E5" s="358"/>
    </row>
    <row r="6" spans="1:5" ht="12.75">
      <c r="A6" s="359"/>
      <c r="B6" s="360"/>
      <c r="C6" s="358" t="s">
        <v>209</v>
      </c>
      <c r="D6" s="358"/>
      <c r="E6" s="358"/>
    </row>
    <row r="7" spans="1:5" ht="12.75">
      <c r="A7" s="359"/>
      <c r="B7" s="360"/>
      <c r="C7" s="360"/>
      <c r="D7" s="360"/>
      <c r="E7" s="360"/>
    </row>
    <row r="8" spans="1:5" ht="33.75">
      <c r="A8" s="361"/>
      <c r="B8" s="362" t="s">
        <v>4</v>
      </c>
      <c r="C8" s="362" t="s">
        <v>5</v>
      </c>
      <c r="D8" s="362" t="s">
        <v>6</v>
      </c>
      <c r="E8" s="362" t="s">
        <v>8</v>
      </c>
    </row>
    <row r="9" spans="1:5" ht="12.75">
      <c r="A9" s="361" t="s">
        <v>9</v>
      </c>
      <c r="B9" s="362">
        <v>-19813.54</v>
      </c>
      <c r="C9" s="362">
        <v>12173.91</v>
      </c>
      <c r="D9" s="362">
        <v>13213.07</v>
      </c>
      <c r="E9" s="362">
        <f aca="true" t="shared" si="0" ref="E9:E14">SUM(B9:D9)</f>
        <v>5573.439999999999</v>
      </c>
    </row>
    <row r="10" spans="1:5" ht="12.75">
      <c r="A10" s="363" t="s">
        <v>10</v>
      </c>
      <c r="B10" s="364">
        <v>31094.16</v>
      </c>
      <c r="C10" s="364">
        <v>27799.56</v>
      </c>
      <c r="D10" s="364">
        <v>4775.58</v>
      </c>
      <c r="E10" s="364">
        <f t="shared" si="0"/>
        <v>63669.3</v>
      </c>
    </row>
    <row r="11" spans="1:5" ht="12.75">
      <c r="A11" s="363" t="s">
        <v>11</v>
      </c>
      <c r="B11" s="364">
        <v>31094.16</v>
      </c>
      <c r="C11" s="364">
        <v>27799.56</v>
      </c>
      <c r="D11" s="364">
        <v>4775.58</v>
      </c>
      <c r="E11" s="364">
        <f t="shared" si="0"/>
        <v>63669.3</v>
      </c>
    </row>
    <row r="12" spans="1:5" ht="12.75">
      <c r="A12" s="361" t="s">
        <v>12</v>
      </c>
      <c r="B12" s="362">
        <v>29859.5</v>
      </c>
      <c r="C12" s="362">
        <v>27165.66</v>
      </c>
      <c r="D12" s="362">
        <v>5342.44</v>
      </c>
      <c r="E12" s="362">
        <f t="shared" si="0"/>
        <v>62367.600000000006</v>
      </c>
    </row>
    <row r="13" spans="1:5" ht="12.75">
      <c r="A13" s="363" t="s">
        <v>13</v>
      </c>
      <c r="B13" s="364">
        <v>48574.12</v>
      </c>
      <c r="C13" s="364">
        <v>6742.85</v>
      </c>
      <c r="D13" s="364"/>
      <c r="E13" s="364">
        <f t="shared" si="0"/>
        <v>55316.97</v>
      </c>
    </row>
    <row r="14" spans="1:5" ht="12.75">
      <c r="A14" s="361" t="s">
        <v>14</v>
      </c>
      <c r="B14" s="362">
        <v>-38528.16</v>
      </c>
      <c r="C14" s="362">
        <v>32596.72</v>
      </c>
      <c r="D14" s="362">
        <v>18555.51</v>
      </c>
      <c r="E14" s="362">
        <f t="shared" si="0"/>
        <v>12624.069999999996</v>
      </c>
    </row>
    <row r="15" spans="1:5" ht="12.75">
      <c r="A15" s="365"/>
      <c r="B15" s="365"/>
      <c r="C15" s="365"/>
      <c r="D15" s="365"/>
      <c r="E15" s="365"/>
    </row>
    <row r="16" spans="1:5" ht="12.75">
      <c r="A16" s="365"/>
      <c r="B16" s="365"/>
      <c r="C16" s="365"/>
      <c r="D16" s="365"/>
      <c r="E16" s="365"/>
    </row>
    <row r="17" spans="1:5" ht="33.75">
      <c r="A17" s="362" t="s">
        <v>15</v>
      </c>
      <c r="B17" s="366" t="s">
        <v>16</v>
      </c>
      <c r="C17" s="366"/>
      <c r="D17" s="362" t="s">
        <v>17</v>
      </c>
      <c r="E17" s="362" t="s">
        <v>18</v>
      </c>
    </row>
    <row r="18" spans="1:5" ht="12.75">
      <c r="A18" s="366" t="s">
        <v>4</v>
      </c>
      <c r="B18" s="366"/>
      <c r="C18" s="366"/>
      <c r="D18" s="366"/>
      <c r="E18" s="366"/>
    </row>
    <row r="19" spans="1:5" ht="12.75">
      <c r="A19" s="361" t="s">
        <v>19</v>
      </c>
      <c r="B19" s="367" t="s">
        <v>20</v>
      </c>
      <c r="C19" s="367"/>
      <c r="D19" s="367"/>
      <c r="E19" s="362">
        <v>2741.29</v>
      </c>
    </row>
    <row r="20" spans="1:5" ht="12.75">
      <c r="A20" s="363"/>
      <c r="B20" s="368" t="s">
        <v>23</v>
      </c>
      <c r="C20" s="368"/>
      <c r="D20" s="364" t="s">
        <v>71</v>
      </c>
      <c r="E20" s="364">
        <v>2741.29</v>
      </c>
    </row>
    <row r="21" spans="1:5" ht="12.75">
      <c r="A21" s="361" t="s">
        <v>24</v>
      </c>
      <c r="B21" s="367" t="s">
        <v>20</v>
      </c>
      <c r="C21" s="367"/>
      <c r="D21" s="367"/>
      <c r="E21" s="362">
        <v>1307.64</v>
      </c>
    </row>
    <row r="22" spans="1:5" ht="12.75">
      <c r="A22" s="363"/>
      <c r="B22" s="368" t="s">
        <v>25</v>
      </c>
      <c r="C22" s="368"/>
      <c r="D22" s="364" t="s">
        <v>83</v>
      </c>
      <c r="E22" s="364">
        <v>250.64</v>
      </c>
    </row>
    <row r="23" spans="1:5" ht="25.5" customHeight="1">
      <c r="A23" s="363"/>
      <c r="B23" s="368" t="s">
        <v>28</v>
      </c>
      <c r="C23" s="368"/>
      <c r="D23" s="364" t="s">
        <v>50</v>
      </c>
      <c r="E23" s="364">
        <v>1057</v>
      </c>
    </row>
    <row r="24" spans="1:5" ht="12.75">
      <c r="A24" s="361" t="s">
        <v>29</v>
      </c>
      <c r="B24" s="367" t="s">
        <v>20</v>
      </c>
      <c r="C24" s="367"/>
      <c r="D24" s="367"/>
      <c r="E24" s="362">
        <v>21678.5</v>
      </c>
    </row>
    <row r="25" spans="1:5" ht="25.5" customHeight="1">
      <c r="A25" s="363"/>
      <c r="B25" s="368" t="s">
        <v>28</v>
      </c>
      <c r="C25" s="368"/>
      <c r="D25" s="364" t="s">
        <v>73</v>
      </c>
      <c r="E25" s="364">
        <v>21678.5</v>
      </c>
    </row>
    <row r="26" spans="1:5" ht="12.75">
      <c r="A26" s="361" t="s">
        <v>30</v>
      </c>
      <c r="B26" s="367" t="s">
        <v>20</v>
      </c>
      <c r="C26" s="367"/>
      <c r="D26" s="367"/>
      <c r="E26" s="362">
        <v>10947.75</v>
      </c>
    </row>
    <row r="27" spans="1:5" ht="12.75">
      <c r="A27" s="363"/>
      <c r="B27" s="368" t="s">
        <v>31</v>
      </c>
      <c r="C27" s="368"/>
      <c r="D27" s="364" t="s">
        <v>145</v>
      </c>
      <c r="E27" s="364">
        <v>10947.75</v>
      </c>
    </row>
    <row r="28" spans="1:5" ht="12.75">
      <c r="A28" s="361" t="s">
        <v>32</v>
      </c>
      <c r="B28" s="367" t="s">
        <v>20</v>
      </c>
      <c r="C28" s="367"/>
      <c r="D28" s="367"/>
      <c r="E28" s="362">
        <v>669.22</v>
      </c>
    </row>
    <row r="29" spans="1:5" ht="12.75">
      <c r="A29" s="363"/>
      <c r="B29" s="368" t="s">
        <v>33</v>
      </c>
      <c r="C29" s="368"/>
      <c r="D29" s="364"/>
      <c r="E29" s="364">
        <v>669.22</v>
      </c>
    </row>
    <row r="30" spans="1:5" ht="12.75">
      <c r="A30" s="361" t="s">
        <v>35</v>
      </c>
      <c r="B30" s="367"/>
      <c r="C30" s="367"/>
      <c r="D30" s="367"/>
      <c r="E30" s="362">
        <v>5251.94</v>
      </c>
    </row>
    <row r="31" spans="1:5" ht="12.75">
      <c r="A31" s="361" t="s">
        <v>38</v>
      </c>
      <c r="B31" s="367"/>
      <c r="C31" s="367"/>
      <c r="D31" s="367"/>
      <c r="E31" s="362">
        <v>852.81</v>
      </c>
    </row>
    <row r="32" spans="1:5" ht="12.75">
      <c r="A32" s="361" t="s">
        <v>39</v>
      </c>
      <c r="B32" s="367"/>
      <c r="C32" s="367"/>
      <c r="D32" s="367"/>
      <c r="E32" s="362">
        <v>5124.97</v>
      </c>
    </row>
    <row r="33" spans="1:5" ht="12.75">
      <c r="A33" s="367" t="s">
        <v>40</v>
      </c>
      <c r="B33" s="367"/>
      <c r="C33" s="367"/>
      <c r="D33" s="367"/>
      <c r="E33" s="362">
        <v>48574.12</v>
      </c>
    </row>
    <row r="34" spans="1:5" ht="12.75">
      <c r="A34" s="366" t="s">
        <v>5</v>
      </c>
      <c r="B34" s="366"/>
      <c r="C34" s="366"/>
      <c r="D34" s="366"/>
      <c r="E34" s="366"/>
    </row>
    <row r="35" spans="1:5" ht="12.75">
      <c r="A35" s="361" t="s">
        <v>24</v>
      </c>
      <c r="B35" s="367" t="s">
        <v>20</v>
      </c>
      <c r="C35" s="367"/>
      <c r="D35" s="367"/>
      <c r="E35" s="362">
        <v>1562</v>
      </c>
    </row>
    <row r="36" spans="1:5" ht="12.75">
      <c r="A36" s="363"/>
      <c r="B36" s="368" t="s">
        <v>48</v>
      </c>
      <c r="C36" s="368"/>
      <c r="D36" s="364" t="s">
        <v>205</v>
      </c>
      <c r="E36" s="364">
        <v>1562</v>
      </c>
    </row>
    <row r="37" spans="1:5" ht="12.75">
      <c r="A37" s="361" t="s">
        <v>38</v>
      </c>
      <c r="B37" s="367"/>
      <c r="C37" s="367"/>
      <c r="D37" s="367"/>
      <c r="E37" s="362">
        <v>842.15</v>
      </c>
    </row>
    <row r="38" spans="1:5" ht="12.75">
      <c r="A38" s="361" t="s">
        <v>39</v>
      </c>
      <c r="B38" s="367"/>
      <c r="C38" s="367"/>
      <c r="D38" s="367"/>
      <c r="E38" s="362">
        <v>4338.7</v>
      </c>
    </row>
    <row r="39" spans="1:5" ht="12.75">
      <c r="A39" s="367" t="s">
        <v>40</v>
      </c>
      <c r="B39" s="367"/>
      <c r="C39" s="367"/>
      <c r="D39" s="367"/>
      <c r="E39" s="362">
        <v>6742.85</v>
      </c>
    </row>
    <row r="40" spans="1:5" ht="12.75">
      <c r="A40" s="365"/>
      <c r="B40" s="365"/>
      <c r="C40" s="365"/>
      <c r="D40" s="365"/>
      <c r="E40" s="365"/>
    </row>
    <row r="41" spans="1:5" ht="12.75">
      <c r="A41" s="369" t="s">
        <v>62</v>
      </c>
      <c r="B41" s="369"/>
      <c r="C41" s="369"/>
      <c r="D41" s="369"/>
      <c r="E41" s="369"/>
    </row>
    <row r="42" spans="1:5" ht="12.75">
      <c r="A42" s="369" t="s">
        <v>63</v>
      </c>
      <c r="B42" s="369"/>
      <c r="C42" s="369"/>
      <c r="D42" s="369"/>
      <c r="E42" s="369"/>
    </row>
    <row r="43" spans="1:5" ht="12.75">
      <c r="A43" s="369" t="s">
        <v>64</v>
      </c>
      <c r="B43" s="369"/>
      <c r="C43" s="369"/>
      <c r="D43" s="369"/>
      <c r="E43" s="369"/>
    </row>
  </sheetData>
  <sheetProtection/>
  <mergeCells count="35">
    <mergeCell ref="B38:D38"/>
    <mergeCell ref="A39:D39"/>
    <mergeCell ref="A41:E41"/>
    <mergeCell ref="A42:E42"/>
    <mergeCell ref="A43:E43"/>
    <mergeCell ref="B32:D32"/>
    <mergeCell ref="A33:D33"/>
    <mergeCell ref="A34:E34"/>
    <mergeCell ref="B35:D35"/>
    <mergeCell ref="B36:C36"/>
    <mergeCell ref="B37:D37"/>
    <mergeCell ref="B26:D26"/>
    <mergeCell ref="B27:C27"/>
    <mergeCell ref="B28:D28"/>
    <mergeCell ref="B29:C29"/>
    <mergeCell ref="B30:D30"/>
    <mergeCell ref="B31:D31"/>
    <mergeCell ref="B20:C20"/>
    <mergeCell ref="B21:D21"/>
    <mergeCell ref="B22:C22"/>
    <mergeCell ref="B23:C23"/>
    <mergeCell ref="B24:D24"/>
    <mergeCell ref="B25:C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3.125" style="0" customWidth="1"/>
    <col min="2" max="2" width="21.00390625" style="0" customWidth="1"/>
    <col min="3" max="3" width="15.125" style="0" customWidth="1"/>
    <col min="4" max="4" width="18.625" style="0" customWidth="1"/>
    <col min="5" max="5" width="18.375" style="0" customWidth="1"/>
  </cols>
  <sheetData>
    <row r="1" spans="1:8" ht="12.75">
      <c r="A1" s="370" t="s">
        <v>0</v>
      </c>
      <c r="B1" s="371"/>
      <c r="C1" s="371"/>
      <c r="D1" s="371"/>
      <c r="E1" s="371"/>
      <c r="F1" s="371"/>
      <c r="G1" s="372"/>
      <c r="H1" s="372"/>
    </row>
    <row r="2" spans="1:8" ht="12.75">
      <c r="A2" s="371" t="s">
        <v>1</v>
      </c>
      <c r="B2" s="371"/>
      <c r="C2" s="371"/>
      <c r="D2" s="371"/>
      <c r="E2" s="371"/>
      <c r="F2" s="371"/>
      <c r="G2" s="372"/>
      <c r="H2" s="372"/>
    </row>
    <row r="3" spans="1:8" ht="12.75">
      <c r="A3" s="373" t="s">
        <v>2</v>
      </c>
      <c r="B3" s="373"/>
      <c r="C3" s="373" t="s">
        <v>210</v>
      </c>
      <c r="D3" s="373"/>
      <c r="E3" s="373"/>
      <c r="F3" s="373"/>
      <c r="G3" s="372"/>
      <c r="H3" s="372"/>
    </row>
    <row r="4" spans="1:8" ht="12.75">
      <c r="A4" s="373" t="s">
        <v>211</v>
      </c>
      <c r="B4" s="373"/>
      <c r="C4" s="373" t="s">
        <v>122</v>
      </c>
      <c r="D4" s="373"/>
      <c r="E4" s="373"/>
      <c r="F4" s="373"/>
      <c r="G4" s="372"/>
      <c r="H4" s="372"/>
    </row>
    <row r="5" spans="1:8" ht="12.75">
      <c r="A5" s="373" t="s">
        <v>3</v>
      </c>
      <c r="B5" s="373"/>
      <c r="C5" s="373" t="s">
        <v>212</v>
      </c>
      <c r="D5" s="373"/>
      <c r="E5" s="373"/>
      <c r="F5" s="373"/>
      <c r="G5" s="372"/>
      <c r="H5" s="372"/>
    </row>
    <row r="6" spans="1:8" ht="12.75">
      <c r="A6" s="374"/>
      <c r="B6" s="372"/>
      <c r="C6" s="373" t="s">
        <v>213</v>
      </c>
      <c r="D6" s="373"/>
      <c r="E6" s="373"/>
      <c r="F6" s="373"/>
      <c r="G6" s="372"/>
      <c r="H6" s="372"/>
    </row>
    <row r="7" spans="1:8" ht="12.75">
      <c r="A7" s="374"/>
      <c r="B7" s="372"/>
      <c r="C7" s="372"/>
      <c r="D7" s="372"/>
      <c r="E7" s="372"/>
      <c r="F7" s="372"/>
      <c r="G7" s="372"/>
      <c r="H7" s="372"/>
    </row>
    <row r="8" spans="1:8" ht="22.5">
      <c r="A8" s="375"/>
      <c r="B8" s="376" t="s">
        <v>4</v>
      </c>
      <c r="C8" s="376" t="s">
        <v>5</v>
      </c>
      <c r="D8" s="376" t="s">
        <v>6</v>
      </c>
      <c r="E8" s="376" t="s">
        <v>8</v>
      </c>
      <c r="F8" s="376"/>
      <c r="G8" s="376"/>
      <c r="H8" s="376"/>
    </row>
    <row r="9" spans="1:8" ht="22.5">
      <c r="A9" s="375" t="s">
        <v>9</v>
      </c>
      <c r="B9" s="376">
        <v>-51582.28</v>
      </c>
      <c r="C9" s="376">
        <v>-7926.95</v>
      </c>
      <c r="D9" s="376">
        <v>10894.55</v>
      </c>
      <c r="E9" s="376">
        <f aca="true" t="shared" si="0" ref="E9:E14">SUM(B9:D9)</f>
        <v>-48614.67999999999</v>
      </c>
      <c r="F9" s="376"/>
      <c r="G9" s="376"/>
      <c r="H9" s="376"/>
    </row>
    <row r="10" spans="1:8" ht="12.75">
      <c r="A10" s="377" t="s">
        <v>10</v>
      </c>
      <c r="B10" s="378">
        <v>31443.57</v>
      </c>
      <c r="C10" s="378">
        <v>28111.92</v>
      </c>
      <c r="D10" s="378">
        <v>4829.04</v>
      </c>
      <c r="E10" s="378">
        <f t="shared" si="0"/>
        <v>64384.53</v>
      </c>
      <c r="F10" s="378"/>
      <c r="G10" s="378"/>
      <c r="H10" s="378"/>
    </row>
    <row r="11" spans="1:8" ht="22.5">
      <c r="A11" s="377" t="s">
        <v>11</v>
      </c>
      <c r="B11" s="378">
        <v>31443.57</v>
      </c>
      <c r="C11" s="378">
        <v>28111.92</v>
      </c>
      <c r="D11" s="378">
        <v>4829.04</v>
      </c>
      <c r="E11" s="378">
        <f t="shared" si="0"/>
        <v>64384.53</v>
      </c>
      <c r="F11" s="378"/>
      <c r="G11" s="378"/>
      <c r="H11" s="378"/>
    </row>
    <row r="12" spans="1:8" ht="12.75">
      <c r="A12" s="375" t="s">
        <v>12</v>
      </c>
      <c r="B12" s="376">
        <v>18329.74</v>
      </c>
      <c r="C12" s="376">
        <v>17371.07</v>
      </c>
      <c r="D12" s="376">
        <v>3240.77</v>
      </c>
      <c r="E12" s="376">
        <f t="shared" si="0"/>
        <v>38941.579999999994</v>
      </c>
      <c r="F12" s="376"/>
      <c r="G12" s="376"/>
      <c r="H12" s="376"/>
    </row>
    <row r="13" spans="1:8" ht="12.75">
      <c r="A13" s="377" t="s">
        <v>13</v>
      </c>
      <c r="B13" s="378">
        <v>55130.22</v>
      </c>
      <c r="C13" s="378">
        <v>5302.47</v>
      </c>
      <c r="D13" s="378"/>
      <c r="E13" s="378">
        <f t="shared" si="0"/>
        <v>60432.69</v>
      </c>
      <c r="F13" s="378"/>
      <c r="G13" s="378"/>
      <c r="H13" s="378"/>
    </row>
    <row r="14" spans="1:8" ht="22.5">
      <c r="A14" s="375" t="s">
        <v>14</v>
      </c>
      <c r="B14" s="376">
        <f>-88382.76+14135.32</f>
        <v>-74247.44</v>
      </c>
      <c r="C14" s="376">
        <v>4141.65</v>
      </c>
      <c r="D14" s="376"/>
      <c r="E14" s="376">
        <f t="shared" si="0"/>
        <v>-70105.79000000001</v>
      </c>
      <c r="F14" s="376"/>
      <c r="G14" s="376"/>
      <c r="H14" s="376"/>
    </row>
    <row r="15" spans="1:8" ht="12.75">
      <c r="A15" s="379"/>
      <c r="B15" s="379"/>
      <c r="C15" s="379"/>
      <c r="D15" s="379"/>
      <c r="E15" s="379"/>
      <c r="F15" s="379"/>
      <c r="G15" s="379"/>
      <c r="H15" s="379"/>
    </row>
    <row r="16" spans="1:8" ht="12.75">
      <c r="A16" s="379"/>
      <c r="B16" s="379"/>
      <c r="C16" s="379"/>
      <c r="D16" s="379"/>
      <c r="E16" s="379"/>
      <c r="F16" s="379"/>
      <c r="G16" s="379"/>
      <c r="H16" s="379"/>
    </row>
    <row r="17" spans="1:8" ht="22.5">
      <c r="A17" s="376" t="s">
        <v>15</v>
      </c>
      <c r="B17" s="380" t="s">
        <v>16</v>
      </c>
      <c r="C17" s="380"/>
      <c r="D17" s="376" t="s">
        <v>17</v>
      </c>
      <c r="E17" s="376" t="s">
        <v>18</v>
      </c>
      <c r="F17" s="379"/>
      <c r="G17" s="379"/>
      <c r="H17" s="379"/>
    </row>
    <row r="18" spans="1:8" ht="12.75">
      <c r="A18" s="380" t="s">
        <v>4</v>
      </c>
      <c r="B18" s="380"/>
      <c r="C18" s="380"/>
      <c r="D18" s="380"/>
      <c r="E18" s="380"/>
      <c r="F18" s="379"/>
      <c r="G18" s="379"/>
      <c r="H18" s="379"/>
    </row>
    <row r="19" spans="1:8" ht="12.75">
      <c r="A19" s="375" t="s">
        <v>19</v>
      </c>
      <c r="B19" s="381" t="s">
        <v>20</v>
      </c>
      <c r="C19" s="381"/>
      <c r="D19" s="381"/>
      <c r="E19" s="376">
        <v>3500.69</v>
      </c>
      <c r="F19" s="379"/>
      <c r="G19" s="379"/>
      <c r="H19" s="379"/>
    </row>
    <row r="20" spans="1:8" ht="12.75">
      <c r="A20" s="377"/>
      <c r="B20" s="382" t="s">
        <v>21</v>
      </c>
      <c r="C20" s="382"/>
      <c r="D20" s="378" t="s">
        <v>116</v>
      </c>
      <c r="E20" s="378">
        <v>750</v>
      </c>
      <c r="F20" s="379"/>
      <c r="G20" s="379"/>
      <c r="H20" s="379"/>
    </row>
    <row r="21" spans="1:8" ht="12.75">
      <c r="A21" s="377"/>
      <c r="B21" s="382" t="s">
        <v>23</v>
      </c>
      <c r="C21" s="382"/>
      <c r="D21" s="378" t="s">
        <v>71</v>
      </c>
      <c r="E21" s="378">
        <v>2750.69</v>
      </c>
      <c r="F21" s="379"/>
      <c r="G21" s="379"/>
      <c r="H21" s="379"/>
    </row>
    <row r="22" spans="1:8" ht="22.5">
      <c r="A22" s="375" t="s">
        <v>24</v>
      </c>
      <c r="B22" s="381" t="s">
        <v>20</v>
      </c>
      <c r="C22" s="381"/>
      <c r="D22" s="381"/>
      <c r="E22" s="376">
        <v>1698.28</v>
      </c>
      <c r="F22" s="379"/>
      <c r="G22" s="379"/>
      <c r="H22" s="379"/>
    </row>
    <row r="23" spans="1:8" ht="12.75">
      <c r="A23" s="377"/>
      <c r="B23" s="382" t="s">
        <v>25</v>
      </c>
      <c r="C23" s="382"/>
      <c r="D23" s="378" t="s">
        <v>72</v>
      </c>
      <c r="E23" s="378">
        <v>253.46</v>
      </c>
      <c r="F23" s="379"/>
      <c r="G23" s="379"/>
      <c r="H23" s="379"/>
    </row>
    <row r="24" spans="1:8" ht="12.75">
      <c r="A24" s="377"/>
      <c r="B24" s="382" t="s">
        <v>28</v>
      </c>
      <c r="C24" s="382"/>
      <c r="D24" s="378" t="s">
        <v>125</v>
      </c>
      <c r="E24" s="378">
        <v>1444.82</v>
      </c>
      <c r="F24" s="379"/>
      <c r="G24" s="379"/>
      <c r="H24" s="379"/>
    </row>
    <row r="25" spans="1:8" ht="12.75">
      <c r="A25" s="375" t="s">
        <v>29</v>
      </c>
      <c r="B25" s="381" t="s">
        <v>20</v>
      </c>
      <c r="C25" s="381"/>
      <c r="D25" s="381"/>
      <c r="E25" s="376">
        <v>27190.11</v>
      </c>
      <c r="F25" s="379"/>
      <c r="G25" s="379"/>
      <c r="H25" s="379"/>
    </row>
    <row r="26" spans="1:8" ht="12.75">
      <c r="A26" s="377"/>
      <c r="B26" s="382" t="s">
        <v>28</v>
      </c>
      <c r="C26" s="382"/>
      <c r="D26" s="378" t="s">
        <v>214</v>
      </c>
      <c r="E26" s="378">
        <v>27190.11</v>
      </c>
      <c r="F26" s="379"/>
      <c r="G26" s="379"/>
      <c r="H26" s="379"/>
    </row>
    <row r="27" spans="1:8" ht="12.75">
      <c r="A27" s="375" t="s">
        <v>30</v>
      </c>
      <c r="B27" s="381" t="s">
        <v>20</v>
      </c>
      <c r="C27" s="381"/>
      <c r="D27" s="381"/>
      <c r="E27" s="376">
        <v>10783.22</v>
      </c>
      <c r="F27" s="379"/>
      <c r="G27" s="379"/>
      <c r="H27" s="379"/>
    </row>
    <row r="28" spans="1:8" ht="12.75">
      <c r="A28" s="377"/>
      <c r="B28" s="382" t="s">
        <v>31</v>
      </c>
      <c r="C28" s="382"/>
      <c r="D28" s="378" t="s">
        <v>201</v>
      </c>
      <c r="E28" s="378">
        <v>10783.22</v>
      </c>
      <c r="F28" s="379"/>
      <c r="G28" s="379"/>
      <c r="H28" s="379"/>
    </row>
    <row r="29" spans="1:8" ht="22.5">
      <c r="A29" s="375" t="s">
        <v>32</v>
      </c>
      <c r="B29" s="381" t="s">
        <v>20</v>
      </c>
      <c r="C29" s="381"/>
      <c r="D29" s="381"/>
      <c r="E29" s="376">
        <v>676.67</v>
      </c>
      <c r="F29" s="379"/>
      <c r="G29" s="379"/>
      <c r="H29" s="379"/>
    </row>
    <row r="30" spans="1:8" ht="12.75">
      <c r="A30" s="377"/>
      <c r="B30" s="382" t="s">
        <v>33</v>
      </c>
      <c r="C30" s="382"/>
      <c r="D30" s="378"/>
      <c r="E30" s="378">
        <v>676.67</v>
      </c>
      <c r="F30" s="379"/>
      <c r="G30" s="379"/>
      <c r="H30" s="379"/>
    </row>
    <row r="31" spans="1:8" ht="12.75">
      <c r="A31" s="375" t="s">
        <v>35</v>
      </c>
      <c r="B31" s="381"/>
      <c r="C31" s="381"/>
      <c r="D31" s="381"/>
      <c r="E31" s="376">
        <v>5252.38</v>
      </c>
      <c r="F31" s="379"/>
      <c r="G31" s="379"/>
      <c r="H31" s="379"/>
    </row>
    <row r="32" spans="1:8" ht="12.75">
      <c r="A32" s="375" t="s">
        <v>38</v>
      </c>
      <c r="B32" s="381"/>
      <c r="C32" s="381"/>
      <c r="D32" s="381"/>
      <c r="E32" s="376">
        <v>846.31</v>
      </c>
      <c r="F32" s="379"/>
      <c r="G32" s="379"/>
      <c r="H32" s="379"/>
    </row>
    <row r="33" spans="1:8" ht="12.75">
      <c r="A33" s="375" t="s">
        <v>39</v>
      </c>
      <c r="B33" s="381"/>
      <c r="C33" s="381"/>
      <c r="D33" s="381"/>
      <c r="E33" s="376">
        <v>5182.56</v>
      </c>
      <c r="F33" s="379"/>
      <c r="G33" s="379"/>
      <c r="H33" s="379"/>
    </row>
    <row r="34" spans="1:8" ht="12.75">
      <c r="A34" s="381" t="s">
        <v>40</v>
      </c>
      <c r="B34" s="381"/>
      <c r="C34" s="381"/>
      <c r="D34" s="381"/>
      <c r="E34" s="376">
        <v>55130.22</v>
      </c>
      <c r="F34" s="379"/>
      <c r="G34" s="379"/>
      <c r="H34" s="379"/>
    </row>
    <row r="35" spans="1:8" ht="12.75">
      <c r="A35" s="380" t="s">
        <v>5</v>
      </c>
      <c r="B35" s="380"/>
      <c r="C35" s="380"/>
      <c r="D35" s="380"/>
      <c r="E35" s="380"/>
      <c r="F35" s="379"/>
      <c r="G35" s="379"/>
      <c r="H35" s="379"/>
    </row>
    <row r="36" spans="1:8" ht="12.75">
      <c r="A36" s="375" t="s">
        <v>38</v>
      </c>
      <c r="B36" s="381"/>
      <c r="C36" s="381"/>
      <c r="D36" s="381"/>
      <c r="E36" s="376">
        <v>914.93</v>
      </c>
      <c r="F36" s="379"/>
      <c r="G36" s="379"/>
      <c r="H36" s="379"/>
    </row>
    <row r="37" spans="1:8" ht="12.75">
      <c r="A37" s="375" t="s">
        <v>39</v>
      </c>
      <c r="B37" s="381"/>
      <c r="C37" s="381"/>
      <c r="D37" s="381"/>
      <c r="E37" s="376">
        <v>4387.54</v>
      </c>
      <c r="F37" s="379"/>
      <c r="G37" s="379"/>
      <c r="H37" s="379"/>
    </row>
    <row r="38" spans="1:8" ht="12.75">
      <c r="A38" s="381" t="s">
        <v>40</v>
      </c>
      <c r="B38" s="381"/>
      <c r="C38" s="381"/>
      <c r="D38" s="381"/>
      <c r="E38" s="376">
        <v>5302.47</v>
      </c>
      <c r="F38" s="379"/>
      <c r="G38" s="379"/>
      <c r="H38" s="379"/>
    </row>
    <row r="39" spans="1:8" ht="12.75">
      <c r="A39" s="379"/>
      <c r="B39" s="379"/>
      <c r="C39" s="379"/>
      <c r="D39" s="379"/>
      <c r="E39" s="379"/>
      <c r="F39" s="379"/>
      <c r="G39" s="379"/>
      <c r="H39" s="379"/>
    </row>
    <row r="40" spans="1:8" ht="12.75">
      <c r="A40" s="383" t="s">
        <v>62</v>
      </c>
      <c r="B40" s="383"/>
      <c r="C40" s="383"/>
      <c r="D40" s="383"/>
      <c r="E40" s="383"/>
      <c r="F40" s="379"/>
      <c r="G40" s="379"/>
      <c r="H40" s="379"/>
    </row>
    <row r="41" spans="1:8" ht="12.75">
      <c r="A41" s="383" t="s">
        <v>63</v>
      </c>
      <c r="B41" s="383"/>
      <c r="C41" s="383"/>
      <c r="D41" s="383"/>
      <c r="E41" s="383"/>
      <c r="F41" s="379"/>
      <c r="G41" s="379"/>
      <c r="H41" s="379"/>
    </row>
    <row r="42" spans="1:8" ht="12.75">
      <c r="A42" s="383" t="s">
        <v>64</v>
      </c>
      <c r="B42" s="383"/>
      <c r="C42" s="383"/>
      <c r="D42" s="383"/>
      <c r="E42" s="383"/>
      <c r="F42" s="379"/>
      <c r="G42" s="379"/>
      <c r="H42" s="379"/>
    </row>
  </sheetData>
  <sheetProtection/>
  <mergeCells count="34">
    <mergeCell ref="A38:D38"/>
    <mergeCell ref="A40:E40"/>
    <mergeCell ref="A41:E41"/>
    <mergeCell ref="A42:E42"/>
    <mergeCell ref="B32:D32"/>
    <mergeCell ref="B33:D33"/>
    <mergeCell ref="A34:D34"/>
    <mergeCell ref="A35:E35"/>
    <mergeCell ref="B36:D36"/>
    <mergeCell ref="B37:D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F5"/>
    <mergeCell ref="C6:F6"/>
    <mergeCell ref="B17:C17"/>
    <mergeCell ref="A18:E18"/>
    <mergeCell ref="B19:D19"/>
    <mergeCell ref="A1:F1"/>
    <mergeCell ref="A2:F2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3.75390625" style="0" customWidth="1"/>
    <col min="2" max="2" width="17.125" style="0" customWidth="1"/>
    <col min="3" max="3" width="17.625" style="0" customWidth="1"/>
    <col min="4" max="4" width="16.875" style="0" customWidth="1"/>
    <col min="5" max="5" width="13.875" style="0" customWidth="1"/>
  </cols>
  <sheetData>
    <row r="1" spans="1:5" ht="12.75">
      <c r="A1" s="384" t="s">
        <v>0</v>
      </c>
      <c r="B1" s="385"/>
      <c r="C1" s="385"/>
      <c r="D1" s="385"/>
      <c r="E1" s="385"/>
    </row>
    <row r="2" spans="1:5" ht="12.75">
      <c r="A2" s="385" t="s">
        <v>1</v>
      </c>
      <c r="B2" s="385"/>
      <c r="C2" s="385"/>
      <c r="D2" s="385"/>
      <c r="E2" s="385"/>
    </row>
    <row r="3" spans="1:5" ht="12.75">
      <c r="A3" s="386" t="s">
        <v>2</v>
      </c>
      <c r="B3" s="386"/>
      <c r="C3" s="386" t="s">
        <v>215</v>
      </c>
      <c r="D3" s="386"/>
      <c r="E3" s="386"/>
    </row>
    <row r="4" spans="1:5" ht="12.75">
      <c r="A4" s="386" t="s">
        <v>216</v>
      </c>
      <c r="B4" s="386"/>
      <c r="C4" s="386" t="s">
        <v>67</v>
      </c>
      <c r="D4" s="386"/>
      <c r="E4" s="386"/>
    </row>
    <row r="5" spans="1:5" ht="12.75">
      <c r="A5" s="386" t="s">
        <v>3</v>
      </c>
      <c r="B5" s="386"/>
      <c r="C5" s="386" t="s">
        <v>217</v>
      </c>
      <c r="D5" s="386"/>
      <c r="E5" s="386"/>
    </row>
    <row r="6" spans="1:5" ht="12.75">
      <c r="A6" s="387"/>
      <c r="B6" s="388"/>
      <c r="C6" s="386" t="s">
        <v>218</v>
      </c>
      <c r="D6" s="386"/>
      <c r="E6" s="386"/>
    </row>
    <row r="7" spans="1:5" ht="12.75">
      <c r="A7" s="387"/>
      <c r="B7" s="388"/>
      <c r="C7" s="388"/>
      <c r="D7" s="388"/>
      <c r="E7" s="388"/>
    </row>
    <row r="8" spans="1:5" ht="33.75">
      <c r="A8" s="389"/>
      <c r="B8" s="6" t="s">
        <v>4</v>
      </c>
      <c r="C8" s="6" t="s">
        <v>5</v>
      </c>
      <c r="D8" s="6" t="s">
        <v>6</v>
      </c>
      <c r="E8" s="6" t="s">
        <v>8</v>
      </c>
    </row>
    <row r="9" spans="1:5" ht="22.5">
      <c r="A9" s="389" t="s">
        <v>9</v>
      </c>
      <c r="B9" s="6">
        <v>-14983.21</v>
      </c>
      <c r="C9" s="6">
        <v>12830.4</v>
      </c>
      <c r="D9" s="6">
        <v>15594.94</v>
      </c>
      <c r="E9" s="6">
        <f aca="true" t="shared" si="0" ref="E9:E14">SUM(B9:D9)</f>
        <v>13442.130000000001</v>
      </c>
    </row>
    <row r="10" spans="1:5" ht="12.75">
      <c r="A10" s="390" t="s">
        <v>10</v>
      </c>
      <c r="B10" s="391">
        <v>25825.92</v>
      </c>
      <c r="C10" s="391">
        <v>27470.88</v>
      </c>
      <c r="D10" s="391">
        <v>4718.88</v>
      </c>
      <c r="E10" s="391">
        <f t="shared" si="0"/>
        <v>58015.68</v>
      </c>
    </row>
    <row r="11" spans="1:5" ht="22.5">
      <c r="A11" s="390" t="s">
        <v>11</v>
      </c>
      <c r="B11" s="391">
        <v>25825.92</v>
      </c>
      <c r="C11" s="391">
        <v>27470.88</v>
      </c>
      <c r="D11" s="391">
        <v>4718.88</v>
      </c>
      <c r="E11" s="391">
        <f t="shared" si="0"/>
        <v>58015.68</v>
      </c>
    </row>
    <row r="12" spans="1:5" ht="12.75">
      <c r="A12" s="389" t="s">
        <v>12</v>
      </c>
      <c r="B12" s="6">
        <v>25893.97</v>
      </c>
      <c r="C12" s="6">
        <v>27532.47</v>
      </c>
      <c r="D12" s="6">
        <v>5648.48</v>
      </c>
      <c r="E12" s="6">
        <f t="shared" si="0"/>
        <v>59074.92</v>
      </c>
    </row>
    <row r="13" spans="1:5" ht="12.75">
      <c r="A13" s="390" t="s">
        <v>13</v>
      </c>
      <c r="B13" s="391">
        <v>38901.31</v>
      </c>
      <c r="C13" s="391">
        <v>5234.48</v>
      </c>
      <c r="D13" s="391"/>
      <c r="E13" s="391">
        <f t="shared" si="0"/>
        <v>44135.78999999999</v>
      </c>
    </row>
    <row r="14" spans="1:5" ht="22.5">
      <c r="A14" s="389" t="s">
        <v>14</v>
      </c>
      <c r="B14" s="6">
        <f>-27990.55+21243.42</f>
        <v>-6747.130000000001</v>
      </c>
      <c r="C14" s="6">
        <v>35128.39</v>
      </c>
      <c r="D14" s="6"/>
      <c r="E14" s="6">
        <f t="shared" si="0"/>
        <v>28381.26</v>
      </c>
    </row>
    <row r="15" spans="1:5" ht="12.75">
      <c r="A15" s="392"/>
      <c r="B15" s="392"/>
      <c r="C15" s="392"/>
      <c r="D15" s="392"/>
      <c r="E15" s="392"/>
    </row>
    <row r="16" spans="1:5" ht="12.75">
      <c r="A16" s="392"/>
      <c r="B16" s="392"/>
      <c r="C16" s="392"/>
      <c r="D16" s="392"/>
      <c r="E16" s="392"/>
    </row>
    <row r="17" spans="1:5" ht="22.5">
      <c r="A17" s="6" t="s">
        <v>15</v>
      </c>
      <c r="B17" s="393" t="s">
        <v>16</v>
      </c>
      <c r="C17" s="393"/>
      <c r="D17" s="6" t="s">
        <v>17</v>
      </c>
      <c r="E17" s="6" t="s">
        <v>18</v>
      </c>
    </row>
    <row r="18" spans="1:5" ht="12.75">
      <c r="A18" s="393" t="s">
        <v>4</v>
      </c>
      <c r="B18" s="393"/>
      <c r="C18" s="393"/>
      <c r="D18" s="393"/>
      <c r="E18" s="393"/>
    </row>
    <row r="19" spans="1:5" ht="12.75">
      <c r="A19" s="389" t="s">
        <v>19</v>
      </c>
      <c r="B19" s="394" t="s">
        <v>20</v>
      </c>
      <c r="C19" s="394"/>
      <c r="D19" s="394"/>
      <c r="E19" s="6">
        <v>4655.38</v>
      </c>
    </row>
    <row r="20" spans="1:5" ht="30.75" customHeight="1">
      <c r="A20" s="390"/>
      <c r="B20" s="395" t="s">
        <v>21</v>
      </c>
      <c r="C20" s="395"/>
      <c r="D20" s="391" t="s">
        <v>70</v>
      </c>
      <c r="E20" s="391">
        <v>525</v>
      </c>
    </row>
    <row r="21" spans="1:5" ht="12.75">
      <c r="A21" s="390"/>
      <c r="B21" s="395" t="s">
        <v>23</v>
      </c>
      <c r="C21" s="395"/>
      <c r="D21" s="391" t="s">
        <v>71</v>
      </c>
      <c r="E21" s="391">
        <v>4130.38</v>
      </c>
    </row>
    <row r="22" spans="1:5" ht="22.5">
      <c r="A22" s="389" t="s">
        <v>24</v>
      </c>
      <c r="B22" s="394" t="s">
        <v>20</v>
      </c>
      <c r="C22" s="394"/>
      <c r="D22" s="394"/>
      <c r="E22" s="6">
        <v>849.67</v>
      </c>
    </row>
    <row r="23" spans="1:5" ht="12.75">
      <c r="A23" s="390"/>
      <c r="B23" s="395" t="s">
        <v>25</v>
      </c>
      <c r="C23" s="395"/>
      <c r="D23" s="391" t="s">
        <v>72</v>
      </c>
      <c r="E23" s="391">
        <v>247.57</v>
      </c>
    </row>
    <row r="24" spans="1:5" ht="12.75">
      <c r="A24" s="390"/>
      <c r="B24" s="395" t="s">
        <v>28</v>
      </c>
      <c r="C24" s="395"/>
      <c r="D24" s="391" t="s">
        <v>34</v>
      </c>
      <c r="E24" s="391">
        <v>602.1</v>
      </c>
    </row>
    <row r="25" spans="1:5" ht="12.75">
      <c r="A25" s="389" t="s">
        <v>29</v>
      </c>
      <c r="B25" s="394" t="s">
        <v>20</v>
      </c>
      <c r="C25" s="394"/>
      <c r="D25" s="394"/>
      <c r="E25" s="6">
        <v>19596.98</v>
      </c>
    </row>
    <row r="26" spans="1:5" ht="12.75">
      <c r="A26" s="390"/>
      <c r="B26" s="395" t="s">
        <v>28</v>
      </c>
      <c r="C26" s="395"/>
      <c r="D26" s="391" t="s">
        <v>219</v>
      </c>
      <c r="E26" s="391">
        <v>19596.98</v>
      </c>
    </row>
    <row r="27" spans="1:5" ht="12.75">
      <c r="A27" s="389" t="s">
        <v>30</v>
      </c>
      <c r="B27" s="394" t="s">
        <v>20</v>
      </c>
      <c r="C27" s="394"/>
      <c r="D27" s="394"/>
      <c r="E27" s="6">
        <v>7224.24</v>
      </c>
    </row>
    <row r="28" spans="1:5" ht="12.75">
      <c r="A28" s="390"/>
      <c r="B28" s="395" t="s">
        <v>31</v>
      </c>
      <c r="C28" s="395"/>
      <c r="D28" s="391" t="s">
        <v>220</v>
      </c>
      <c r="E28" s="391">
        <v>7224.24</v>
      </c>
    </row>
    <row r="29" spans="1:5" ht="22.5">
      <c r="A29" s="389" t="s">
        <v>32</v>
      </c>
      <c r="B29" s="394" t="s">
        <v>20</v>
      </c>
      <c r="C29" s="394"/>
      <c r="D29" s="394"/>
      <c r="E29" s="6">
        <v>661.22</v>
      </c>
    </row>
    <row r="30" spans="1:5" ht="12.75">
      <c r="A30" s="390"/>
      <c r="B30" s="395" t="s">
        <v>33</v>
      </c>
      <c r="C30" s="395"/>
      <c r="D30" s="391"/>
      <c r="E30" s="391">
        <v>661.22</v>
      </c>
    </row>
    <row r="31" spans="1:5" ht="12.75">
      <c r="A31" s="389" t="s">
        <v>35</v>
      </c>
      <c r="B31" s="394"/>
      <c r="C31" s="394"/>
      <c r="D31" s="394"/>
      <c r="E31" s="6">
        <v>46.15</v>
      </c>
    </row>
    <row r="32" spans="1:5" ht="12.75">
      <c r="A32" s="389" t="s">
        <v>38</v>
      </c>
      <c r="B32" s="394"/>
      <c r="C32" s="394"/>
      <c r="D32" s="394"/>
      <c r="E32" s="6">
        <v>869.25</v>
      </c>
    </row>
    <row r="33" spans="1:5" ht="12.75">
      <c r="A33" s="389" t="s">
        <v>39</v>
      </c>
      <c r="B33" s="394"/>
      <c r="C33" s="394"/>
      <c r="D33" s="394"/>
      <c r="E33" s="6">
        <v>4998.42</v>
      </c>
    </row>
    <row r="34" spans="1:5" ht="12.75">
      <c r="A34" s="394" t="s">
        <v>40</v>
      </c>
      <c r="B34" s="394"/>
      <c r="C34" s="394"/>
      <c r="D34" s="394"/>
      <c r="E34" s="6">
        <v>38901.31</v>
      </c>
    </row>
    <row r="35" spans="1:5" ht="12.75">
      <c r="A35" s="393" t="s">
        <v>5</v>
      </c>
      <c r="B35" s="393"/>
      <c r="C35" s="393"/>
      <c r="D35" s="393"/>
      <c r="E35" s="393"/>
    </row>
    <row r="36" spans="1:5" ht="12.75">
      <c r="A36" s="389" t="s">
        <v>38</v>
      </c>
      <c r="B36" s="394"/>
      <c r="C36" s="394"/>
      <c r="D36" s="394"/>
      <c r="E36" s="6">
        <v>947.06</v>
      </c>
    </row>
    <row r="37" spans="1:5" ht="12.75">
      <c r="A37" s="389" t="s">
        <v>39</v>
      </c>
      <c r="B37" s="394"/>
      <c r="C37" s="394"/>
      <c r="D37" s="394"/>
      <c r="E37" s="6">
        <v>4287.42</v>
      </c>
    </row>
    <row r="38" spans="1:5" ht="12.75">
      <c r="A38" s="394" t="s">
        <v>40</v>
      </c>
      <c r="B38" s="394"/>
      <c r="C38" s="394"/>
      <c r="D38" s="394"/>
      <c r="E38" s="6">
        <v>5234.48</v>
      </c>
    </row>
    <row r="39" spans="1:5" ht="12.75">
      <c r="A39" s="392"/>
      <c r="B39" s="392"/>
      <c r="C39" s="392"/>
      <c r="D39" s="392"/>
      <c r="E39" s="392"/>
    </row>
    <row r="40" spans="1:5" ht="12.75">
      <c r="A40" s="396" t="s">
        <v>62</v>
      </c>
      <c r="B40" s="396"/>
      <c r="C40" s="396"/>
      <c r="D40" s="396"/>
      <c r="E40" s="396"/>
    </row>
    <row r="41" spans="1:5" ht="12.75">
      <c r="A41" s="396" t="s">
        <v>63</v>
      </c>
      <c r="B41" s="396"/>
      <c r="C41" s="396"/>
      <c r="D41" s="396"/>
      <c r="E41" s="396"/>
    </row>
    <row r="42" spans="1:5" ht="12.75">
      <c r="A42" s="396" t="s">
        <v>64</v>
      </c>
      <c r="B42" s="396"/>
      <c r="C42" s="396"/>
      <c r="D42" s="396"/>
      <c r="E42" s="396"/>
    </row>
  </sheetData>
  <sheetProtection/>
  <mergeCells count="34">
    <mergeCell ref="A38:D38"/>
    <mergeCell ref="A40:E40"/>
    <mergeCell ref="A41:E41"/>
    <mergeCell ref="A42:E42"/>
    <mergeCell ref="B32:D32"/>
    <mergeCell ref="B33:D33"/>
    <mergeCell ref="A34:D34"/>
    <mergeCell ref="A35:E35"/>
    <mergeCell ref="B36:D36"/>
    <mergeCell ref="B37:D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5.25390625" style="10" customWidth="1"/>
    <col min="2" max="2" width="18.75390625" style="11" customWidth="1"/>
    <col min="3" max="3" width="18.00390625" style="11" customWidth="1"/>
    <col min="4" max="4" width="19.25390625" style="11" customWidth="1"/>
    <col min="5" max="5" width="14.00390625" style="11" customWidth="1"/>
    <col min="6" max="16384" width="9.125" style="2" customWidth="1"/>
  </cols>
  <sheetData>
    <row r="1" spans="1:5" ht="12.75">
      <c r="A1" s="12" t="s">
        <v>0</v>
      </c>
      <c r="B1" s="13"/>
      <c r="C1" s="13"/>
      <c r="D1" s="13"/>
      <c r="E1" s="13"/>
    </row>
    <row r="2" spans="1:5" ht="12.75">
      <c r="A2" s="13" t="s">
        <v>1</v>
      </c>
      <c r="B2" s="13"/>
      <c r="C2" s="13"/>
      <c r="D2" s="13"/>
      <c r="E2" s="13"/>
    </row>
    <row r="3" spans="1:5" ht="12.75">
      <c r="A3" s="14" t="s">
        <v>2</v>
      </c>
      <c r="B3" s="14"/>
      <c r="C3" s="14" t="s">
        <v>221</v>
      </c>
      <c r="D3" s="14"/>
      <c r="E3" s="14"/>
    </row>
    <row r="4" spans="1:5" ht="12.75">
      <c r="A4" s="14" t="s">
        <v>222</v>
      </c>
      <c r="B4" s="14"/>
      <c r="C4" s="14" t="s">
        <v>67</v>
      </c>
      <c r="D4" s="14"/>
      <c r="E4" s="14"/>
    </row>
    <row r="5" spans="1:5" ht="12.75">
      <c r="A5" s="14" t="s">
        <v>3</v>
      </c>
      <c r="B5" s="14"/>
      <c r="C5" s="14" t="s">
        <v>223</v>
      </c>
      <c r="D5" s="14"/>
      <c r="E5" s="14"/>
    </row>
    <row r="6" spans="1:5" ht="12.75">
      <c r="A6" s="3"/>
      <c r="B6" s="1"/>
      <c r="C6" s="14" t="s">
        <v>224</v>
      </c>
      <c r="D6" s="14"/>
      <c r="E6" s="14"/>
    </row>
    <row r="7" spans="1:5" ht="12.75">
      <c r="A7" s="3"/>
      <c r="B7" s="1"/>
      <c r="C7" s="14" t="s">
        <v>225</v>
      </c>
      <c r="D7" s="14"/>
      <c r="E7" s="14"/>
    </row>
    <row r="8" spans="1:5" ht="12.75">
      <c r="A8" s="3"/>
      <c r="B8" s="1"/>
      <c r="C8" s="1"/>
      <c r="D8" s="1"/>
      <c r="E8" s="1"/>
    </row>
    <row r="9" spans="1:5" ht="33.75">
      <c r="A9" s="4"/>
      <c r="B9" s="5" t="s">
        <v>4</v>
      </c>
      <c r="C9" s="5" t="s">
        <v>5</v>
      </c>
      <c r="D9" s="5" t="s">
        <v>6</v>
      </c>
      <c r="E9" s="5" t="s">
        <v>8</v>
      </c>
    </row>
    <row r="10" spans="1:5" ht="12.75">
      <c r="A10" s="4" t="s">
        <v>9</v>
      </c>
      <c r="B10" s="5">
        <v>-29336.32</v>
      </c>
      <c r="C10" s="5">
        <v>10994.46</v>
      </c>
      <c r="D10" s="5">
        <v>10651.37</v>
      </c>
      <c r="E10" s="5">
        <f aca="true" t="shared" si="0" ref="E10:E15">SUM(B10:D10)</f>
        <v>-7690.49</v>
      </c>
    </row>
    <row r="11" spans="1:5" ht="12.75">
      <c r="A11" s="8" t="s">
        <v>10</v>
      </c>
      <c r="B11" s="9">
        <v>30475.53</v>
      </c>
      <c r="C11" s="9">
        <v>27246.48</v>
      </c>
      <c r="D11" s="9">
        <v>4132.44</v>
      </c>
      <c r="E11" s="9">
        <f t="shared" si="0"/>
        <v>61854.45</v>
      </c>
    </row>
    <row r="12" spans="1:5" ht="12.75">
      <c r="A12" s="8" t="s">
        <v>11</v>
      </c>
      <c r="B12" s="9">
        <v>30475.53</v>
      </c>
      <c r="C12" s="9">
        <v>27246.48</v>
      </c>
      <c r="D12" s="9">
        <v>4132.44</v>
      </c>
      <c r="E12" s="9">
        <f t="shared" si="0"/>
        <v>61854.45</v>
      </c>
    </row>
    <row r="13" spans="1:5" ht="12.75">
      <c r="A13" s="4" t="s">
        <v>12</v>
      </c>
      <c r="B13" s="5">
        <v>21227.38</v>
      </c>
      <c r="C13" s="5">
        <v>19658.78</v>
      </c>
      <c r="D13" s="5">
        <v>3225.68</v>
      </c>
      <c r="E13" s="5">
        <f t="shared" si="0"/>
        <v>44111.840000000004</v>
      </c>
    </row>
    <row r="14" spans="1:5" ht="12.75">
      <c r="A14" s="8" t="s">
        <v>13</v>
      </c>
      <c r="B14" s="9">
        <v>43417.51</v>
      </c>
      <c r="C14" s="9">
        <v>22360.9</v>
      </c>
      <c r="D14" s="9"/>
      <c r="E14" s="9">
        <f t="shared" si="0"/>
        <v>65778.41</v>
      </c>
    </row>
    <row r="15" spans="1:5" ht="12.75">
      <c r="A15" s="4" t="s">
        <v>14</v>
      </c>
      <c r="B15" s="5">
        <f>-51526.45+13877.05</f>
        <v>-37649.399999999994</v>
      </c>
      <c r="C15" s="5">
        <v>8292.34</v>
      </c>
      <c r="D15" s="5"/>
      <c r="E15" s="5">
        <f t="shared" si="0"/>
        <v>-29357.059999999994</v>
      </c>
    </row>
    <row r="18" spans="1:5" ht="22.5">
      <c r="A18" s="5" t="s">
        <v>15</v>
      </c>
      <c r="B18" s="15" t="s">
        <v>16</v>
      </c>
      <c r="C18" s="15"/>
      <c r="D18" s="5" t="s">
        <v>17</v>
      </c>
      <c r="E18" s="5" t="s">
        <v>18</v>
      </c>
    </row>
    <row r="19" spans="1:5" ht="12.75">
      <c r="A19" s="15" t="s">
        <v>4</v>
      </c>
      <c r="B19" s="15"/>
      <c r="C19" s="15"/>
      <c r="D19" s="15"/>
      <c r="E19" s="15"/>
    </row>
    <row r="20" spans="1:5" ht="12.75" customHeight="1">
      <c r="A20" s="4" t="s">
        <v>19</v>
      </c>
      <c r="B20" s="16" t="s">
        <v>20</v>
      </c>
      <c r="C20" s="16"/>
      <c r="D20" s="16"/>
      <c r="E20" s="5">
        <v>3249.66</v>
      </c>
    </row>
    <row r="21" spans="1:5" ht="45" customHeight="1">
      <c r="A21" s="8"/>
      <c r="B21" s="17" t="s">
        <v>21</v>
      </c>
      <c r="C21" s="17"/>
      <c r="D21" s="9" t="s">
        <v>70</v>
      </c>
      <c r="E21" s="9">
        <v>525</v>
      </c>
    </row>
    <row r="22" spans="1:5" ht="33.75" customHeight="1">
      <c r="A22" s="8"/>
      <c r="B22" s="17" t="s">
        <v>23</v>
      </c>
      <c r="C22" s="17"/>
      <c r="D22" s="9" t="s">
        <v>71</v>
      </c>
      <c r="E22" s="9">
        <v>2724.66</v>
      </c>
    </row>
    <row r="23" spans="1:5" ht="12.75" customHeight="1">
      <c r="A23" s="4" t="s">
        <v>24</v>
      </c>
      <c r="B23" s="16" t="s">
        <v>20</v>
      </c>
      <c r="C23" s="16"/>
      <c r="D23" s="16"/>
      <c r="E23" s="5">
        <v>1672.56</v>
      </c>
    </row>
    <row r="24" spans="1:5" ht="45" customHeight="1">
      <c r="A24" s="8"/>
      <c r="B24" s="17" t="s">
        <v>25</v>
      </c>
      <c r="C24" s="17"/>
      <c r="D24" s="9" t="s">
        <v>226</v>
      </c>
      <c r="E24" s="9">
        <v>245.46</v>
      </c>
    </row>
    <row r="25" spans="1:5" ht="33.75" customHeight="1">
      <c r="A25" s="8"/>
      <c r="B25" s="17" t="s">
        <v>28</v>
      </c>
      <c r="C25" s="17"/>
      <c r="D25" s="9" t="s">
        <v>117</v>
      </c>
      <c r="E25" s="9">
        <v>1427.1</v>
      </c>
    </row>
    <row r="26" spans="1:5" ht="12.75" customHeight="1">
      <c r="A26" s="4" t="s">
        <v>29</v>
      </c>
      <c r="B26" s="16" t="s">
        <v>20</v>
      </c>
      <c r="C26" s="16"/>
      <c r="D26" s="16"/>
      <c r="E26" s="5">
        <v>22276.12</v>
      </c>
    </row>
    <row r="27" spans="1:5" ht="33.75" customHeight="1">
      <c r="A27" s="8"/>
      <c r="B27" s="17" t="s">
        <v>28</v>
      </c>
      <c r="C27" s="17"/>
      <c r="D27" s="9" t="s">
        <v>227</v>
      </c>
      <c r="E27" s="9">
        <v>22276.12</v>
      </c>
    </row>
    <row r="28" spans="1:5" ht="12.75" customHeight="1">
      <c r="A28" s="4" t="s">
        <v>30</v>
      </c>
      <c r="B28" s="16" t="s">
        <v>20</v>
      </c>
      <c r="C28" s="16"/>
      <c r="D28" s="16"/>
      <c r="E28" s="5">
        <v>7671.22</v>
      </c>
    </row>
    <row r="29" spans="1:5" ht="22.5" customHeight="1">
      <c r="A29" s="8"/>
      <c r="B29" s="17" t="s">
        <v>31</v>
      </c>
      <c r="C29" s="17"/>
      <c r="D29" s="9" t="s">
        <v>74</v>
      </c>
      <c r="E29" s="9">
        <v>7671.22</v>
      </c>
    </row>
    <row r="30" spans="1:5" ht="12.75" customHeight="1">
      <c r="A30" s="4" t="s">
        <v>32</v>
      </c>
      <c r="B30" s="16" t="s">
        <v>20</v>
      </c>
      <c r="C30" s="16"/>
      <c r="D30" s="16"/>
      <c r="E30" s="5">
        <v>655.78</v>
      </c>
    </row>
    <row r="31" spans="1:5" ht="12.75" customHeight="1">
      <c r="A31" s="8"/>
      <c r="B31" s="17" t="s">
        <v>33</v>
      </c>
      <c r="C31" s="17"/>
      <c r="D31" s="9"/>
      <c r="E31" s="9">
        <v>655.78</v>
      </c>
    </row>
    <row r="32" spans="1:5" ht="12.75" customHeight="1">
      <c r="A32" s="4" t="s">
        <v>35</v>
      </c>
      <c r="B32" s="16"/>
      <c r="C32" s="16"/>
      <c r="D32" s="16"/>
      <c r="E32" s="5">
        <v>45.71</v>
      </c>
    </row>
    <row r="33" spans="1:5" ht="12.75" customHeight="1">
      <c r="A33" s="4" t="s">
        <v>38</v>
      </c>
      <c r="B33" s="16"/>
      <c r="C33" s="16"/>
      <c r="D33" s="16"/>
      <c r="E33" s="5">
        <v>823.47</v>
      </c>
    </row>
    <row r="34" spans="1:5" ht="12.75" customHeight="1">
      <c r="A34" s="4" t="s">
        <v>39</v>
      </c>
      <c r="B34" s="16"/>
      <c r="C34" s="16"/>
      <c r="D34" s="16"/>
      <c r="E34" s="5">
        <v>5022.99</v>
      </c>
    </row>
    <row r="35" spans="1:5" ht="12.75">
      <c r="A35" s="16" t="s">
        <v>40</v>
      </c>
      <c r="B35" s="16"/>
      <c r="C35" s="16"/>
      <c r="D35" s="16"/>
      <c r="E35" s="5">
        <v>43417.51</v>
      </c>
    </row>
    <row r="36" spans="1:5" ht="12.75">
      <c r="A36" s="15" t="s">
        <v>5</v>
      </c>
      <c r="B36" s="15"/>
      <c r="C36" s="15"/>
      <c r="D36" s="15"/>
      <c r="E36" s="15"/>
    </row>
    <row r="37" spans="1:5" ht="12.75" customHeight="1">
      <c r="A37" s="4" t="s">
        <v>24</v>
      </c>
      <c r="B37" s="16" t="s">
        <v>20</v>
      </c>
      <c r="C37" s="16"/>
      <c r="D37" s="16"/>
      <c r="E37" s="5">
        <v>3124</v>
      </c>
    </row>
    <row r="38" spans="1:5" ht="45" customHeight="1">
      <c r="A38" s="8"/>
      <c r="B38" s="17" t="s">
        <v>48</v>
      </c>
      <c r="C38" s="17"/>
      <c r="D38" s="9" t="s">
        <v>146</v>
      </c>
      <c r="E38" s="9">
        <v>3124</v>
      </c>
    </row>
    <row r="39" spans="1:5" ht="12.75" customHeight="1">
      <c r="A39" s="4" t="s">
        <v>30</v>
      </c>
      <c r="B39" s="16" t="s">
        <v>20</v>
      </c>
      <c r="C39" s="16"/>
      <c r="D39" s="16"/>
      <c r="E39" s="5">
        <v>14093</v>
      </c>
    </row>
    <row r="40" spans="1:5" ht="22.5" customHeight="1">
      <c r="A40" s="8"/>
      <c r="B40" s="17" t="s">
        <v>60</v>
      </c>
      <c r="C40" s="17"/>
      <c r="D40" s="9" t="s">
        <v>43</v>
      </c>
      <c r="E40" s="9">
        <v>14093</v>
      </c>
    </row>
    <row r="41" spans="1:5" ht="12.75" customHeight="1">
      <c r="A41" s="4" t="s">
        <v>38</v>
      </c>
      <c r="B41" s="16"/>
      <c r="C41" s="16"/>
      <c r="D41" s="16"/>
      <c r="E41" s="5">
        <v>891.46</v>
      </c>
    </row>
    <row r="42" spans="1:5" ht="12.75" customHeight="1">
      <c r="A42" s="4" t="s">
        <v>39</v>
      </c>
      <c r="B42" s="16"/>
      <c r="C42" s="16"/>
      <c r="D42" s="16"/>
      <c r="E42" s="5">
        <v>4252.44</v>
      </c>
    </row>
    <row r="43" spans="1:5" ht="12.75">
      <c r="A43" s="16" t="s">
        <v>40</v>
      </c>
      <c r="B43" s="16"/>
      <c r="C43" s="16"/>
      <c r="D43" s="16"/>
      <c r="E43" s="5">
        <v>22360.9</v>
      </c>
    </row>
    <row r="45" spans="1:5" ht="12.75">
      <c r="A45" s="18" t="s">
        <v>62</v>
      </c>
      <c r="B45" s="18"/>
      <c r="C45" s="18"/>
      <c r="D45" s="18"/>
      <c r="E45" s="18"/>
    </row>
    <row r="46" spans="1:5" ht="12.75">
      <c r="A46" s="18" t="s">
        <v>63</v>
      </c>
      <c r="B46" s="18"/>
      <c r="C46" s="18"/>
      <c r="D46" s="18"/>
      <c r="E46" s="18"/>
    </row>
    <row r="47" spans="1:5" ht="12.75">
      <c r="A47" s="18" t="s">
        <v>64</v>
      </c>
      <c r="B47" s="18"/>
      <c r="C47" s="18"/>
      <c r="D47" s="18"/>
      <c r="E47" s="18"/>
    </row>
  </sheetData>
  <sheetProtection/>
  <mergeCells count="39">
    <mergeCell ref="A45:E45"/>
    <mergeCell ref="A46:E46"/>
    <mergeCell ref="A47:E47"/>
    <mergeCell ref="B38:C38"/>
    <mergeCell ref="B39:D39"/>
    <mergeCell ref="B40:C40"/>
    <mergeCell ref="B41:D41"/>
    <mergeCell ref="B42:D42"/>
    <mergeCell ref="A43:D43"/>
    <mergeCell ref="B32:D32"/>
    <mergeCell ref="B33:D33"/>
    <mergeCell ref="B34:D34"/>
    <mergeCell ref="A35:D35"/>
    <mergeCell ref="A36:E36"/>
    <mergeCell ref="B37:D37"/>
    <mergeCell ref="B26:D26"/>
    <mergeCell ref="B27:C27"/>
    <mergeCell ref="B28:D28"/>
    <mergeCell ref="B29:C29"/>
    <mergeCell ref="B30:D30"/>
    <mergeCell ref="B31:C31"/>
    <mergeCell ref="B20:D20"/>
    <mergeCell ref="B21:C21"/>
    <mergeCell ref="B22:C22"/>
    <mergeCell ref="B23:D23"/>
    <mergeCell ref="B24:C24"/>
    <mergeCell ref="B25:C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875" style="0" customWidth="1"/>
    <col min="2" max="2" width="17.125" style="0" customWidth="1"/>
    <col min="3" max="3" width="17.375" style="0" customWidth="1"/>
    <col min="4" max="4" width="15.625" style="0" customWidth="1"/>
    <col min="5" max="5" width="16.625" style="0" customWidth="1"/>
  </cols>
  <sheetData>
    <row r="1" spans="1:6" ht="12.75">
      <c r="A1" s="397" t="s">
        <v>0</v>
      </c>
      <c r="B1" s="398"/>
      <c r="C1" s="398"/>
      <c r="D1" s="398"/>
      <c r="E1" s="398"/>
      <c r="F1" s="399"/>
    </row>
    <row r="2" spans="1:6" ht="12.75">
      <c r="A2" s="398" t="s">
        <v>1</v>
      </c>
      <c r="B2" s="398"/>
      <c r="C2" s="398"/>
      <c r="D2" s="398"/>
      <c r="E2" s="398"/>
      <c r="F2" s="399"/>
    </row>
    <row r="3" spans="1:6" ht="12.75">
      <c r="A3" s="400" t="s">
        <v>2</v>
      </c>
      <c r="B3" s="400"/>
      <c r="C3" s="400" t="s">
        <v>228</v>
      </c>
      <c r="D3" s="400"/>
      <c r="E3" s="400"/>
      <c r="F3" s="399"/>
    </row>
    <row r="4" spans="1:6" ht="12.75">
      <c r="A4" s="400" t="s">
        <v>229</v>
      </c>
      <c r="B4" s="400"/>
      <c r="C4" s="400" t="s">
        <v>230</v>
      </c>
      <c r="D4" s="400"/>
      <c r="E4" s="400"/>
      <c r="F4" s="399"/>
    </row>
    <row r="5" spans="1:6" ht="12.75">
      <c r="A5" s="400" t="s">
        <v>3</v>
      </c>
      <c r="B5" s="400"/>
      <c r="C5" s="400" t="s">
        <v>231</v>
      </c>
      <c r="D5" s="400"/>
      <c r="E5" s="400"/>
      <c r="F5" s="399"/>
    </row>
    <row r="6" spans="1:6" ht="12.75">
      <c r="A6" s="401"/>
      <c r="B6" s="399"/>
      <c r="C6" s="400" t="s">
        <v>232</v>
      </c>
      <c r="D6" s="400"/>
      <c r="E6" s="400"/>
      <c r="F6" s="399"/>
    </row>
    <row r="7" spans="1:6" ht="12.75">
      <c r="A7" s="401"/>
      <c r="B7" s="399"/>
      <c r="C7" s="400" t="s">
        <v>233</v>
      </c>
      <c r="D7" s="400"/>
      <c r="E7" s="400"/>
      <c r="F7" s="399"/>
    </row>
    <row r="8" spans="1:6" ht="12.75">
      <c r="A8" s="401"/>
      <c r="B8" s="399"/>
      <c r="C8" s="399"/>
      <c r="D8" s="399"/>
      <c r="E8" s="399"/>
      <c r="F8" s="399"/>
    </row>
    <row r="9" spans="1:6" ht="33.75">
      <c r="A9" s="402"/>
      <c r="B9" s="403" t="s">
        <v>4</v>
      </c>
      <c r="C9" s="403" t="s">
        <v>5</v>
      </c>
      <c r="D9" s="403" t="s">
        <v>6</v>
      </c>
      <c r="E9" s="403" t="s">
        <v>7</v>
      </c>
      <c r="F9" s="403" t="s">
        <v>8</v>
      </c>
    </row>
    <row r="10" spans="1:6" ht="12.75">
      <c r="A10" s="402" t="s">
        <v>9</v>
      </c>
      <c r="B10" s="403">
        <v>-46862.7</v>
      </c>
      <c r="C10" s="403">
        <v>-99703.24</v>
      </c>
      <c r="D10" s="403">
        <v>133332.35</v>
      </c>
      <c r="E10" s="403"/>
      <c r="F10" s="403">
        <f aca="true" t="shared" si="0" ref="F10:F15">SUM(B10:E10)</f>
        <v>-13233.589999999997</v>
      </c>
    </row>
    <row r="11" spans="1:6" ht="12.75">
      <c r="A11" s="404" t="s">
        <v>10</v>
      </c>
      <c r="B11" s="405">
        <v>239648.56</v>
      </c>
      <c r="C11" s="405">
        <v>83874.24</v>
      </c>
      <c r="D11" s="405">
        <v>27501.75</v>
      </c>
      <c r="E11" s="405">
        <v>3364</v>
      </c>
      <c r="F11" s="405">
        <f t="shared" si="0"/>
        <v>354388.55</v>
      </c>
    </row>
    <row r="12" spans="1:6" ht="22.5">
      <c r="A12" s="404" t="s">
        <v>11</v>
      </c>
      <c r="B12" s="405">
        <v>239648.56</v>
      </c>
      <c r="C12" s="405">
        <v>83874.24</v>
      </c>
      <c r="D12" s="405">
        <v>27501.75</v>
      </c>
      <c r="E12" s="405"/>
      <c r="F12" s="405">
        <f t="shared" si="0"/>
        <v>351024.55</v>
      </c>
    </row>
    <row r="13" spans="1:6" ht="12.75">
      <c r="A13" s="402" t="s">
        <v>12</v>
      </c>
      <c r="B13" s="403">
        <v>248192.88</v>
      </c>
      <c r="C13" s="403">
        <v>99929.85</v>
      </c>
      <c r="D13" s="403">
        <v>30256.26</v>
      </c>
      <c r="E13" s="403">
        <v>3364</v>
      </c>
      <c r="F13" s="403">
        <f t="shared" si="0"/>
        <v>381742.99</v>
      </c>
    </row>
    <row r="14" spans="1:6" ht="12.75">
      <c r="A14" s="404" t="s">
        <v>13</v>
      </c>
      <c r="B14" s="405">
        <v>328912.25</v>
      </c>
      <c r="C14" s="405">
        <v>42376.06</v>
      </c>
      <c r="D14" s="405"/>
      <c r="E14" s="405"/>
      <c r="F14" s="405">
        <f t="shared" si="0"/>
        <v>371288.31</v>
      </c>
    </row>
    <row r="15" spans="1:6" ht="12.75">
      <c r="A15" s="402" t="s">
        <v>14</v>
      </c>
      <c r="B15" s="403">
        <f>-127582.07+122588.61</f>
        <v>-4993.460000000006</v>
      </c>
      <c r="C15" s="403">
        <f>-42149.45+41000</f>
        <v>-1149.449999999997</v>
      </c>
      <c r="D15" s="403"/>
      <c r="E15" s="403"/>
      <c r="F15" s="403">
        <f t="shared" si="0"/>
        <v>-6142.9100000000035</v>
      </c>
    </row>
    <row r="16" spans="1:6" ht="12.75">
      <c r="A16" s="406"/>
      <c r="B16" s="406"/>
      <c r="C16" s="406"/>
      <c r="D16" s="406"/>
      <c r="E16" s="406"/>
      <c r="F16" s="406"/>
    </row>
    <row r="17" spans="1:6" ht="12.75">
      <c r="A17" s="406"/>
      <c r="B17" s="406"/>
      <c r="C17" s="406"/>
      <c r="D17" s="406"/>
      <c r="E17" s="406"/>
      <c r="F17" s="406"/>
    </row>
    <row r="18" spans="1:6" ht="22.5">
      <c r="A18" s="403" t="s">
        <v>15</v>
      </c>
      <c r="B18" s="407" t="s">
        <v>16</v>
      </c>
      <c r="C18" s="407"/>
      <c r="D18" s="403" t="s">
        <v>17</v>
      </c>
      <c r="E18" s="403" t="s">
        <v>18</v>
      </c>
      <c r="F18" s="406"/>
    </row>
    <row r="19" spans="1:6" ht="12.75">
      <c r="A19" s="407" t="s">
        <v>4</v>
      </c>
      <c r="B19" s="407"/>
      <c r="C19" s="407"/>
      <c r="D19" s="407"/>
      <c r="E19" s="407"/>
      <c r="F19" s="406"/>
    </row>
    <row r="20" spans="1:6" ht="12.75">
      <c r="A20" s="402" t="s">
        <v>19</v>
      </c>
      <c r="B20" s="408" t="s">
        <v>20</v>
      </c>
      <c r="C20" s="408"/>
      <c r="D20" s="408"/>
      <c r="E20" s="403">
        <v>133331.93</v>
      </c>
      <c r="F20" s="406"/>
    </row>
    <row r="21" spans="1:6" ht="25.5" customHeight="1">
      <c r="A21" s="404"/>
      <c r="B21" s="409" t="s">
        <v>21</v>
      </c>
      <c r="C21" s="409"/>
      <c r="D21" s="405" t="s">
        <v>234</v>
      </c>
      <c r="E21" s="405">
        <v>4500</v>
      </c>
      <c r="F21" s="406"/>
    </row>
    <row r="22" spans="1:6" ht="12.75">
      <c r="A22" s="404"/>
      <c r="B22" s="409" t="s">
        <v>22</v>
      </c>
      <c r="C22" s="409"/>
      <c r="D22" s="405" t="s">
        <v>235</v>
      </c>
      <c r="E22" s="405">
        <v>42768</v>
      </c>
      <c r="F22" s="406"/>
    </row>
    <row r="23" spans="1:6" ht="12.75">
      <c r="A23" s="404"/>
      <c r="B23" s="409" t="s">
        <v>23</v>
      </c>
      <c r="C23" s="409"/>
      <c r="D23" s="405" t="s">
        <v>236</v>
      </c>
      <c r="E23" s="405">
        <v>86063.93</v>
      </c>
      <c r="F23" s="406"/>
    </row>
    <row r="24" spans="1:6" ht="22.5">
      <c r="A24" s="402" t="s">
        <v>24</v>
      </c>
      <c r="B24" s="408" t="s">
        <v>20</v>
      </c>
      <c r="C24" s="408"/>
      <c r="D24" s="408"/>
      <c r="E24" s="403">
        <v>8179.15</v>
      </c>
      <c r="F24" s="406"/>
    </row>
    <row r="25" spans="1:6" ht="12.75">
      <c r="A25" s="404"/>
      <c r="B25" s="409" t="s">
        <v>25</v>
      </c>
      <c r="C25" s="409"/>
      <c r="D25" s="405" t="s">
        <v>72</v>
      </c>
      <c r="E25" s="405">
        <v>1489.38</v>
      </c>
      <c r="F25" s="406"/>
    </row>
    <row r="26" spans="1:6" ht="12.75">
      <c r="A26" s="404"/>
      <c r="B26" s="409" t="s">
        <v>28</v>
      </c>
      <c r="C26" s="409"/>
      <c r="D26" s="405" t="s">
        <v>237</v>
      </c>
      <c r="E26" s="405">
        <v>6689.77</v>
      </c>
      <c r="F26" s="406"/>
    </row>
    <row r="27" spans="1:6" ht="12.75">
      <c r="A27" s="402" t="s">
        <v>29</v>
      </c>
      <c r="B27" s="408" t="s">
        <v>20</v>
      </c>
      <c r="C27" s="408"/>
      <c r="D27" s="408"/>
      <c r="E27" s="403">
        <v>95222.97</v>
      </c>
      <c r="F27" s="406"/>
    </row>
    <row r="28" spans="1:6" ht="12.75">
      <c r="A28" s="404"/>
      <c r="B28" s="409" t="s">
        <v>28</v>
      </c>
      <c r="C28" s="409"/>
      <c r="D28" s="405" t="s">
        <v>238</v>
      </c>
      <c r="E28" s="405">
        <v>95222.97</v>
      </c>
      <c r="F28" s="406"/>
    </row>
    <row r="29" spans="1:6" ht="12.75">
      <c r="A29" s="402" t="s">
        <v>30</v>
      </c>
      <c r="B29" s="408" t="s">
        <v>20</v>
      </c>
      <c r="C29" s="408"/>
      <c r="D29" s="408"/>
      <c r="E29" s="403">
        <v>15880.77</v>
      </c>
      <c r="F29" s="406"/>
    </row>
    <row r="30" spans="1:6" ht="12.75">
      <c r="A30" s="404"/>
      <c r="B30" s="409" t="s">
        <v>31</v>
      </c>
      <c r="C30" s="409"/>
      <c r="D30" s="405" t="s">
        <v>239</v>
      </c>
      <c r="E30" s="405">
        <v>15880.77</v>
      </c>
      <c r="F30" s="406"/>
    </row>
    <row r="31" spans="1:6" ht="12.75">
      <c r="A31" s="402" t="s">
        <v>32</v>
      </c>
      <c r="B31" s="408" t="s">
        <v>20</v>
      </c>
      <c r="C31" s="408"/>
      <c r="D31" s="408"/>
      <c r="E31" s="403">
        <v>4194.04</v>
      </c>
      <c r="F31" s="406"/>
    </row>
    <row r="32" spans="1:6" ht="12.75">
      <c r="A32" s="404"/>
      <c r="B32" s="409" t="s">
        <v>33</v>
      </c>
      <c r="C32" s="409"/>
      <c r="D32" s="405"/>
      <c r="E32" s="405">
        <v>4194.04</v>
      </c>
      <c r="F32" s="406"/>
    </row>
    <row r="33" spans="1:6" ht="12.75">
      <c r="A33" s="402" t="s">
        <v>35</v>
      </c>
      <c r="B33" s="408"/>
      <c r="C33" s="408"/>
      <c r="D33" s="408"/>
      <c r="E33" s="403">
        <v>32564.85</v>
      </c>
      <c r="F33" s="406"/>
    </row>
    <row r="34" spans="1:6" ht="12.75">
      <c r="A34" s="402" t="s">
        <v>38</v>
      </c>
      <c r="B34" s="408"/>
      <c r="C34" s="408"/>
      <c r="D34" s="408"/>
      <c r="E34" s="403">
        <v>5744.83</v>
      </c>
      <c r="F34" s="406"/>
    </row>
    <row r="35" spans="1:6" ht="12.75">
      <c r="A35" s="402" t="s">
        <v>39</v>
      </c>
      <c r="B35" s="408"/>
      <c r="C35" s="408"/>
      <c r="D35" s="408"/>
      <c r="E35" s="403">
        <v>33793.71</v>
      </c>
      <c r="F35" s="406"/>
    </row>
    <row r="36" spans="1:6" ht="12.75">
      <c r="A36" s="408" t="s">
        <v>40</v>
      </c>
      <c r="B36" s="408"/>
      <c r="C36" s="408"/>
      <c r="D36" s="408"/>
      <c r="E36" s="403">
        <v>328912.25</v>
      </c>
      <c r="F36" s="406"/>
    </row>
    <row r="37" spans="1:6" ht="12.75">
      <c r="A37" s="407" t="s">
        <v>5</v>
      </c>
      <c r="B37" s="407"/>
      <c r="C37" s="407"/>
      <c r="D37" s="407"/>
      <c r="E37" s="407"/>
      <c r="F37" s="406"/>
    </row>
    <row r="38" spans="1:6" ht="12.75">
      <c r="A38" s="402" t="s">
        <v>19</v>
      </c>
      <c r="B38" s="408" t="s">
        <v>20</v>
      </c>
      <c r="C38" s="408"/>
      <c r="D38" s="408"/>
      <c r="E38" s="403">
        <v>4051</v>
      </c>
      <c r="F38" s="406"/>
    </row>
    <row r="39" spans="1:6" ht="12.75">
      <c r="A39" s="404"/>
      <c r="B39" s="409" t="s">
        <v>41</v>
      </c>
      <c r="C39" s="409"/>
      <c r="D39" s="405" t="s">
        <v>42</v>
      </c>
      <c r="E39" s="405">
        <v>4051</v>
      </c>
      <c r="F39" s="406"/>
    </row>
    <row r="40" spans="1:6" ht="22.5">
      <c r="A40" s="402" t="s">
        <v>24</v>
      </c>
      <c r="B40" s="408" t="s">
        <v>20</v>
      </c>
      <c r="C40" s="408"/>
      <c r="D40" s="408"/>
      <c r="E40" s="403">
        <v>8687</v>
      </c>
      <c r="F40" s="406"/>
    </row>
    <row r="41" spans="1:6" ht="12.75">
      <c r="A41" s="404"/>
      <c r="B41" s="409" t="s">
        <v>46</v>
      </c>
      <c r="C41" s="409"/>
      <c r="D41" s="405" t="s">
        <v>47</v>
      </c>
      <c r="E41" s="405">
        <v>8687</v>
      </c>
      <c r="F41" s="406"/>
    </row>
    <row r="42" spans="1:6" ht="12.75">
      <c r="A42" s="402" t="s">
        <v>30</v>
      </c>
      <c r="B42" s="408" t="s">
        <v>20</v>
      </c>
      <c r="C42" s="408"/>
      <c r="D42" s="408"/>
      <c r="E42" s="403">
        <v>335</v>
      </c>
      <c r="F42" s="406"/>
    </row>
    <row r="43" spans="1:6" ht="12.75">
      <c r="A43" s="404"/>
      <c r="B43" s="409" t="s">
        <v>51</v>
      </c>
      <c r="C43" s="409"/>
      <c r="D43" s="405" t="s">
        <v>52</v>
      </c>
      <c r="E43" s="405">
        <v>7476</v>
      </c>
      <c r="F43" s="406"/>
    </row>
    <row r="44" spans="1:6" ht="12.75">
      <c r="A44" s="404"/>
      <c r="B44" s="409" t="s">
        <v>53</v>
      </c>
      <c r="C44" s="409"/>
      <c r="D44" s="405"/>
      <c r="E44" s="405">
        <v>-208341</v>
      </c>
      <c r="F44" s="406"/>
    </row>
    <row r="45" spans="1:6" ht="12.75">
      <c r="A45" s="404"/>
      <c r="B45" s="409" t="s">
        <v>53</v>
      </c>
      <c r="C45" s="409"/>
      <c r="D45" s="405" t="s">
        <v>240</v>
      </c>
      <c r="E45" s="405">
        <v>42145</v>
      </c>
      <c r="F45" s="406"/>
    </row>
    <row r="46" spans="1:6" ht="12.75">
      <c r="A46" s="404"/>
      <c r="B46" s="409" t="s">
        <v>46</v>
      </c>
      <c r="C46" s="409"/>
      <c r="D46" s="405" t="s">
        <v>241</v>
      </c>
      <c r="E46" s="405">
        <v>13886</v>
      </c>
      <c r="F46" s="406"/>
    </row>
    <row r="47" spans="1:6" ht="12.75">
      <c r="A47" s="404"/>
      <c r="B47" s="409" t="s">
        <v>57</v>
      </c>
      <c r="C47" s="409"/>
      <c r="D47" s="405" t="s">
        <v>43</v>
      </c>
      <c r="E47" s="405">
        <v>44600</v>
      </c>
      <c r="F47" s="406"/>
    </row>
    <row r="48" spans="1:6" ht="12.75">
      <c r="A48" s="404"/>
      <c r="B48" s="409" t="s">
        <v>58</v>
      </c>
      <c r="C48" s="409"/>
      <c r="D48" s="405" t="s">
        <v>59</v>
      </c>
      <c r="E48" s="405">
        <v>100569</v>
      </c>
      <c r="F48" s="406"/>
    </row>
    <row r="49" spans="1:6" ht="12.75">
      <c r="A49" s="402" t="s">
        <v>38</v>
      </c>
      <c r="B49" s="408"/>
      <c r="C49" s="408"/>
      <c r="D49" s="408"/>
      <c r="E49" s="403">
        <v>5514.27</v>
      </c>
      <c r="F49" s="406"/>
    </row>
    <row r="50" spans="1:6" ht="12.75">
      <c r="A50" s="402" t="s">
        <v>39</v>
      </c>
      <c r="B50" s="408"/>
      <c r="C50" s="408"/>
      <c r="D50" s="408"/>
      <c r="E50" s="403">
        <v>23788.79</v>
      </c>
      <c r="F50" s="406"/>
    </row>
    <row r="51" spans="1:6" ht="12.75">
      <c r="A51" s="408" t="s">
        <v>40</v>
      </c>
      <c r="B51" s="408"/>
      <c r="C51" s="408"/>
      <c r="D51" s="408"/>
      <c r="E51" s="403">
        <v>42376.06</v>
      </c>
      <c r="F51" s="406"/>
    </row>
    <row r="52" spans="1:6" ht="12.75">
      <c r="A52" s="406"/>
      <c r="B52" s="406"/>
      <c r="C52" s="406"/>
      <c r="D52" s="406"/>
      <c r="E52" s="406"/>
      <c r="F52" s="406"/>
    </row>
    <row r="53" spans="1:6" ht="12.75">
      <c r="A53" s="410" t="s">
        <v>62</v>
      </c>
      <c r="B53" s="410"/>
      <c r="C53" s="410"/>
      <c r="D53" s="410"/>
      <c r="E53" s="410"/>
      <c r="F53" s="406"/>
    </row>
    <row r="54" spans="1:6" ht="12.75">
      <c r="A54" s="410" t="s">
        <v>63</v>
      </c>
      <c r="B54" s="410"/>
      <c r="C54" s="410"/>
      <c r="D54" s="410"/>
      <c r="E54" s="410"/>
      <c r="F54" s="406"/>
    </row>
    <row r="55" spans="1:6" ht="12.75">
      <c r="A55" s="410" t="s">
        <v>64</v>
      </c>
      <c r="B55" s="410"/>
      <c r="C55" s="410"/>
      <c r="D55" s="410"/>
      <c r="E55" s="410"/>
      <c r="F55" s="406"/>
    </row>
  </sheetData>
  <sheetProtection/>
  <mergeCells count="47">
    <mergeCell ref="B50:D50"/>
    <mergeCell ref="A51:D51"/>
    <mergeCell ref="A53:E53"/>
    <mergeCell ref="A54:E54"/>
    <mergeCell ref="A55:E55"/>
    <mergeCell ref="B44:C44"/>
    <mergeCell ref="B45:C45"/>
    <mergeCell ref="B46:C46"/>
    <mergeCell ref="B47:C47"/>
    <mergeCell ref="B48:C48"/>
    <mergeCell ref="B49:D49"/>
    <mergeCell ref="B38:D38"/>
    <mergeCell ref="B39:C39"/>
    <mergeCell ref="B40:D40"/>
    <mergeCell ref="B41:C41"/>
    <mergeCell ref="B42:D42"/>
    <mergeCell ref="B43:C43"/>
    <mergeCell ref="B32:C32"/>
    <mergeCell ref="B33:D33"/>
    <mergeCell ref="B34:D34"/>
    <mergeCell ref="B35:D35"/>
    <mergeCell ref="A36:D36"/>
    <mergeCell ref="A37:E37"/>
    <mergeCell ref="B26:C26"/>
    <mergeCell ref="B27:D27"/>
    <mergeCell ref="B28:C28"/>
    <mergeCell ref="B29:D29"/>
    <mergeCell ref="B30:C30"/>
    <mergeCell ref="B31:D31"/>
    <mergeCell ref="B20:D20"/>
    <mergeCell ref="B21:C21"/>
    <mergeCell ref="B22:C22"/>
    <mergeCell ref="B23:C23"/>
    <mergeCell ref="B24:D24"/>
    <mergeCell ref="B25:C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0.875" style="0" customWidth="1"/>
    <col min="2" max="2" width="15.75390625" style="0" customWidth="1"/>
    <col min="3" max="3" width="22.75390625" style="0" customWidth="1"/>
    <col min="4" max="4" width="16.125" style="0" customWidth="1"/>
    <col min="5" max="5" width="11.75390625" style="0" customWidth="1"/>
  </cols>
  <sheetData>
    <row r="1" spans="1:5" ht="12.75">
      <c r="A1" s="47" t="s">
        <v>0</v>
      </c>
      <c r="B1" s="48"/>
      <c r="C1" s="48"/>
      <c r="D1" s="48"/>
      <c r="E1" s="48"/>
    </row>
    <row r="2" spans="1:5" ht="12.75">
      <c r="A2" s="48" t="s">
        <v>1</v>
      </c>
      <c r="B2" s="48"/>
      <c r="C2" s="48"/>
      <c r="D2" s="48"/>
      <c r="E2" s="48"/>
    </row>
    <row r="3" spans="1:5" ht="12.75">
      <c r="A3" s="49" t="s">
        <v>2</v>
      </c>
      <c r="B3" s="49"/>
      <c r="C3" s="49" t="s">
        <v>87</v>
      </c>
      <c r="D3" s="49"/>
      <c r="E3" s="49"/>
    </row>
    <row r="4" spans="1:5" ht="12.75">
      <c r="A4" s="49" t="s">
        <v>88</v>
      </c>
      <c r="B4" s="49"/>
      <c r="C4" s="49" t="s">
        <v>89</v>
      </c>
      <c r="D4" s="49"/>
      <c r="E4" s="49"/>
    </row>
    <row r="5" spans="1:5" ht="12.75">
      <c r="A5" s="49" t="s">
        <v>3</v>
      </c>
      <c r="B5" s="49"/>
      <c r="C5" s="49" t="s">
        <v>90</v>
      </c>
      <c r="D5" s="49"/>
      <c r="E5" s="49"/>
    </row>
    <row r="6" spans="1:5" ht="12.75">
      <c r="A6" s="50"/>
      <c r="B6" s="51"/>
      <c r="C6" s="49" t="s">
        <v>91</v>
      </c>
      <c r="D6" s="49"/>
      <c r="E6" s="49"/>
    </row>
    <row r="7" spans="1:5" ht="12.75">
      <c r="A7" s="50"/>
      <c r="B7" s="51"/>
      <c r="C7" s="51"/>
      <c r="D7" s="51"/>
      <c r="E7" s="51"/>
    </row>
    <row r="8" spans="1:5" ht="33.75">
      <c r="A8" s="52"/>
      <c r="B8" s="53" t="s">
        <v>4</v>
      </c>
      <c r="C8" s="53" t="s">
        <v>5</v>
      </c>
      <c r="D8" s="53" t="s">
        <v>6</v>
      </c>
      <c r="E8" s="53" t="s">
        <v>8</v>
      </c>
    </row>
    <row r="9" spans="1:5" ht="12.75">
      <c r="A9" s="52" t="s">
        <v>9</v>
      </c>
      <c r="B9" s="53">
        <v>-6063.55</v>
      </c>
      <c r="C9" s="53">
        <v>-9617.62</v>
      </c>
      <c r="D9" s="53">
        <v>-8253</v>
      </c>
      <c r="E9" s="53"/>
    </row>
    <row r="10" spans="1:5" ht="12.75">
      <c r="A10" s="54" t="s">
        <v>10</v>
      </c>
      <c r="B10" s="55">
        <v>1837.18</v>
      </c>
      <c r="C10" s="55">
        <v>1704.78</v>
      </c>
      <c r="D10" s="55"/>
      <c r="E10" s="55"/>
    </row>
    <row r="11" spans="1:5" ht="12.75">
      <c r="A11" s="54" t="s">
        <v>11</v>
      </c>
      <c r="B11" s="55">
        <v>1135.58</v>
      </c>
      <c r="C11" s="55">
        <v>1656.28</v>
      </c>
      <c r="D11" s="55">
        <v>106.5</v>
      </c>
      <c r="E11" s="55"/>
    </row>
    <row r="12" spans="1:5" ht="12.75">
      <c r="A12" s="52" t="s">
        <v>12</v>
      </c>
      <c r="B12" s="53">
        <v>1917.39</v>
      </c>
      <c r="C12" s="53">
        <v>2015.72</v>
      </c>
      <c r="D12" s="53"/>
      <c r="E12" s="53"/>
    </row>
    <row r="13" spans="1:5" ht="12.75">
      <c r="A13" s="54" t="s">
        <v>13</v>
      </c>
      <c r="B13" s="55">
        <v>1389.98</v>
      </c>
      <c r="C13" s="55">
        <v>1035.99</v>
      </c>
      <c r="D13" s="55"/>
      <c r="E13" s="55"/>
    </row>
    <row r="14" spans="1:5" ht="12.75">
      <c r="A14" s="52" t="s">
        <v>14</v>
      </c>
      <c r="B14" s="53">
        <v>-5536.14</v>
      </c>
      <c r="C14" s="53">
        <v>-8637.89</v>
      </c>
      <c r="D14" s="53">
        <v>-8253</v>
      </c>
      <c r="E14" s="53"/>
    </row>
    <row r="15" spans="1:5" ht="12.75">
      <c r="A15" s="56"/>
      <c r="B15" s="56"/>
      <c r="C15" s="56"/>
      <c r="D15" s="56"/>
      <c r="E15" s="56"/>
    </row>
    <row r="16" spans="1:5" ht="12.75">
      <c r="A16" s="56"/>
      <c r="B16" s="56"/>
      <c r="C16" s="56"/>
      <c r="D16" s="56"/>
      <c r="E16" s="56"/>
    </row>
    <row r="17" spans="1:5" ht="22.5">
      <c r="A17" s="53" t="s">
        <v>15</v>
      </c>
      <c r="B17" s="57" t="s">
        <v>16</v>
      </c>
      <c r="C17" s="57"/>
      <c r="D17" s="53" t="s">
        <v>17</v>
      </c>
      <c r="E17" s="53" t="s">
        <v>18</v>
      </c>
    </row>
    <row r="18" spans="1:5" ht="12.75">
      <c r="A18" s="57" t="s">
        <v>4</v>
      </c>
      <c r="B18" s="57"/>
      <c r="C18" s="57"/>
      <c r="D18" s="57"/>
      <c r="E18" s="57"/>
    </row>
    <row r="19" spans="1:5" ht="12.75">
      <c r="A19" s="52" t="s">
        <v>32</v>
      </c>
      <c r="B19" s="58" t="s">
        <v>20</v>
      </c>
      <c r="C19" s="58"/>
      <c r="D19" s="58"/>
      <c r="E19" s="53">
        <v>111.32</v>
      </c>
    </row>
    <row r="20" spans="1:5" ht="12.75">
      <c r="A20" s="54"/>
      <c r="B20" s="59" t="s">
        <v>33</v>
      </c>
      <c r="C20" s="59"/>
      <c r="D20" s="55"/>
      <c r="E20" s="55">
        <v>111.32</v>
      </c>
    </row>
    <row r="21" spans="1:5" ht="12.75">
      <c r="A21" s="52" t="s">
        <v>38</v>
      </c>
      <c r="B21" s="58"/>
      <c r="C21" s="58"/>
      <c r="D21" s="58"/>
      <c r="E21" s="53">
        <v>182</v>
      </c>
    </row>
    <row r="22" spans="1:5" ht="12.75">
      <c r="A22" s="52" t="s">
        <v>39</v>
      </c>
      <c r="B22" s="58"/>
      <c r="C22" s="58"/>
      <c r="D22" s="58"/>
      <c r="E22" s="53">
        <v>1096.66</v>
      </c>
    </row>
    <row r="23" spans="1:5" ht="12.75">
      <c r="A23" s="58" t="s">
        <v>40</v>
      </c>
      <c r="B23" s="58"/>
      <c r="C23" s="58"/>
      <c r="D23" s="58"/>
      <c r="E23" s="53">
        <v>1389.98</v>
      </c>
    </row>
    <row r="24" spans="1:5" ht="12.75">
      <c r="A24" s="57" t="s">
        <v>5</v>
      </c>
      <c r="B24" s="57"/>
      <c r="C24" s="57"/>
      <c r="D24" s="57"/>
      <c r="E24" s="57"/>
    </row>
    <row r="25" spans="1:5" ht="12.75">
      <c r="A25" s="52" t="s">
        <v>38</v>
      </c>
      <c r="B25" s="58"/>
      <c r="C25" s="58"/>
      <c r="D25" s="58"/>
      <c r="E25" s="53">
        <v>185.48</v>
      </c>
    </row>
    <row r="26" spans="1:5" ht="12.75">
      <c r="A26" s="52" t="s">
        <v>39</v>
      </c>
      <c r="B26" s="58"/>
      <c r="C26" s="58"/>
      <c r="D26" s="58"/>
      <c r="E26" s="53">
        <v>850.51</v>
      </c>
    </row>
    <row r="27" spans="1:5" ht="12.75">
      <c r="A27" s="58" t="s">
        <v>40</v>
      </c>
      <c r="B27" s="58"/>
      <c r="C27" s="58"/>
      <c r="D27" s="58"/>
      <c r="E27" s="53">
        <v>1035.99</v>
      </c>
    </row>
    <row r="28" spans="1:5" ht="12.75">
      <c r="A28" s="56"/>
      <c r="B28" s="56"/>
      <c r="C28" s="56"/>
      <c r="D28" s="56"/>
      <c r="E28" s="56"/>
    </row>
    <row r="29" spans="1:5" ht="12.75">
      <c r="A29" s="60" t="s">
        <v>62</v>
      </c>
      <c r="B29" s="60"/>
      <c r="C29" s="60"/>
      <c r="D29" s="60"/>
      <c r="E29" s="60"/>
    </row>
    <row r="30" spans="1:5" ht="12.75">
      <c r="A30" s="60" t="s">
        <v>63</v>
      </c>
      <c r="B30" s="60"/>
      <c r="C30" s="60"/>
      <c r="D30" s="60"/>
      <c r="E30" s="60"/>
    </row>
    <row r="31" spans="1:5" ht="12.75">
      <c r="A31" s="60" t="s">
        <v>64</v>
      </c>
      <c r="B31" s="60"/>
      <c r="C31" s="60"/>
      <c r="D31" s="60"/>
      <c r="E31" s="60"/>
    </row>
  </sheetData>
  <sheetProtection/>
  <mergeCells count="23">
    <mergeCell ref="B26:D26"/>
    <mergeCell ref="A27:D27"/>
    <mergeCell ref="A29:E29"/>
    <mergeCell ref="A30:E30"/>
    <mergeCell ref="A31:E31"/>
    <mergeCell ref="B20:C20"/>
    <mergeCell ref="B21:D21"/>
    <mergeCell ref="B22:D22"/>
    <mergeCell ref="A23:D23"/>
    <mergeCell ref="A24:E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125" style="0" customWidth="1"/>
    <col min="2" max="2" width="14.625" style="0" customWidth="1"/>
    <col min="3" max="3" width="21.375" style="0" customWidth="1"/>
    <col min="4" max="4" width="12.125" style="0" customWidth="1"/>
    <col min="5" max="5" width="13.125" style="0" customWidth="1"/>
  </cols>
  <sheetData>
    <row r="1" spans="1:5" ht="12.75">
      <c r="A1" s="411" t="s">
        <v>0</v>
      </c>
      <c r="B1" s="412"/>
      <c r="C1" s="412"/>
      <c r="D1" s="412"/>
      <c r="E1" s="412"/>
    </row>
    <row r="2" spans="1:5" ht="12.75">
      <c r="A2" s="412" t="s">
        <v>1</v>
      </c>
      <c r="B2" s="412"/>
      <c r="C2" s="412"/>
      <c r="D2" s="412"/>
      <c r="E2" s="412"/>
    </row>
    <row r="3" spans="1:5" ht="12.75">
      <c r="A3" s="413" t="s">
        <v>2</v>
      </c>
      <c r="B3" s="413"/>
      <c r="C3" s="413" t="s">
        <v>242</v>
      </c>
      <c r="D3" s="413"/>
      <c r="E3" s="413"/>
    </row>
    <row r="4" spans="1:5" ht="12.75">
      <c r="A4" s="413" t="s">
        <v>243</v>
      </c>
      <c r="B4" s="413"/>
      <c r="C4" s="413" t="s">
        <v>99</v>
      </c>
      <c r="D4" s="413"/>
      <c r="E4" s="413"/>
    </row>
    <row r="5" spans="1:5" ht="12.75">
      <c r="A5" s="413" t="s">
        <v>3</v>
      </c>
      <c r="B5" s="413"/>
      <c r="C5" s="413" t="s">
        <v>191</v>
      </c>
      <c r="D5" s="413"/>
      <c r="E5" s="413"/>
    </row>
    <row r="6" spans="1:5" ht="12.75">
      <c r="A6" s="414"/>
      <c r="B6" s="415"/>
      <c r="C6" s="413" t="s">
        <v>244</v>
      </c>
      <c r="D6" s="413"/>
      <c r="E6" s="413"/>
    </row>
    <row r="7" spans="1:5" ht="12.75">
      <c r="A7" s="414"/>
      <c r="B7" s="415"/>
      <c r="C7" s="415"/>
      <c r="D7" s="415"/>
      <c r="E7" s="415"/>
    </row>
    <row r="8" spans="1:5" ht="33.75">
      <c r="A8" s="416"/>
      <c r="B8" s="417" t="s">
        <v>4</v>
      </c>
      <c r="C8" s="417" t="s">
        <v>5</v>
      </c>
      <c r="D8" s="417" t="s">
        <v>6</v>
      </c>
      <c r="E8" s="417" t="s">
        <v>8</v>
      </c>
    </row>
    <row r="9" spans="1:5" ht="12.75">
      <c r="A9" s="416" t="s">
        <v>9</v>
      </c>
      <c r="B9" s="417">
        <v>615.02</v>
      </c>
      <c r="C9" s="417">
        <v>15682.5</v>
      </c>
      <c r="D9" s="417"/>
      <c r="E9" s="417">
        <f aca="true" t="shared" si="0" ref="E9:E14">SUM(B9:D9)</f>
        <v>16297.52</v>
      </c>
    </row>
    <row r="10" spans="1:5" ht="12.75">
      <c r="A10" s="418" t="s">
        <v>10</v>
      </c>
      <c r="B10" s="419">
        <v>4155.48</v>
      </c>
      <c r="C10" s="419">
        <v>5723.4</v>
      </c>
      <c r="D10" s="419"/>
      <c r="E10" s="419">
        <f t="shared" si="0"/>
        <v>9878.88</v>
      </c>
    </row>
    <row r="11" spans="1:5" ht="22.5">
      <c r="A11" s="418" t="s">
        <v>11</v>
      </c>
      <c r="B11" s="419">
        <v>4155.48</v>
      </c>
      <c r="C11" s="419">
        <v>5723.4</v>
      </c>
      <c r="D11" s="419"/>
      <c r="E11" s="419">
        <f t="shared" si="0"/>
        <v>9878.88</v>
      </c>
    </row>
    <row r="12" spans="1:5" ht="12.75">
      <c r="A12" s="416" t="s">
        <v>12</v>
      </c>
      <c r="B12" s="417">
        <v>4365.82</v>
      </c>
      <c r="C12" s="417">
        <v>6013.1</v>
      </c>
      <c r="D12" s="417"/>
      <c r="E12" s="417">
        <f t="shared" si="0"/>
        <v>10378.92</v>
      </c>
    </row>
    <row r="13" spans="1:5" ht="12.75">
      <c r="A13" s="418" t="s">
        <v>13</v>
      </c>
      <c r="B13" s="419">
        <v>9107.08</v>
      </c>
      <c r="C13" s="419">
        <v>1097.47</v>
      </c>
      <c r="D13" s="419"/>
      <c r="E13" s="419">
        <f t="shared" si="0"/>
        <v>10204.55</v>
      </c>
    </row>
    <row r="14" spans="1:5" ht="12.75">
      <c r="A14" s="416" t="s">
        <v>14</v>
      </c>
      <c r="B14" s="417">
        <v>-4126.24</v>
      </c>
      <c r="C14" s="417">
        <v>20598.13</v>
      </c>
      <c r="D14" s="417"/>
      <c r="E14" s="417">
        <f t="shared" si="0"/>
        <v>16471.89</v>
      </c>
    </row>
    <row r="15" spans="1:5" ht="12.75">
      <c r="A15" s="420"/>
      <c r="B15" s="420"/>
      <c r="C15" s="420"/>
      <c r="D15" s="420"/>
      <c r="E15" s="420"/>
    </row>
    <row r="16" spans="1:5" ht="12.75">
      <c r="A16" s="420"/>
      <c r="B16" s="420"/>
      <c r="C16" s="420"/>
      <c r="D16" s="420"/>
      <c r="E16" s="420"/>
    </row>
    <row r="17" spans="1:5" ht="33.75">
      <c r="A17" s="417" t="s">
        <v>15</v>
      </c>
      <c r="B17" s="421" t="s">
        <v>16</v>
      </c>
      <c r="C17" s="421"/>
      <c r="D17" s="417" t="s">
        <v>17</v>
      </c>
      <c r="E17" s="417" t="s">
        <v>18</v>
      </c>
    </row>
    <row r="18" spans="1:5" ht="12.75">
      <c r="A18" s="421" t="s">
        <v>4</v>
      </c>
      <c r="B18" s="421"/>
      <c r="C18" s="421"/>
      <c r="D18" s="421"/>
      <c r="E18" s="421"/>
    </row>
    <row r="19" spans="1:5" ht="12.75">
      <c r="A19" s="416" t="s">
        <v>29</v>
      </c>
      <c r="B19" s="422" t="s">
        <v>20</v>
      </c>
      <c r="C19" s="422"/>
      <c r="D19" s="422"/>
      <c r="E19" s="417">
        <v>7781.68</v>
      </c>
    </row>
    <row r="20" spans="1:5" ht="22.5">
      <c r="A20" s="418"/>
      <c r="B20" s="423" t="s">
        <v>28</v>
      </c>
      <c r="C20" s="423"/>
      <c r="D20" s="419" t="s">
        <v>117</v>
      </c>
      <c r="E20" s="419">
        <v>7781.68</v>
      </c>
    </row>
    <row r="21" spans="1:5" ht="12.75">
      <c r="A21" s="416" t="s">
        <v>32</v>
      </c>
      <c r="B21" s="422" t="s">
        <v>20</v>
      </c>
      <c r="C21" s="422"/>
      <c r="D21" s="422"/>
      <c r="E21" s="417">
        <v>135.98</v>
      </c>
    </row>
    <row r="22" spans="1:5" ht="12.75">
      <c r="A22" s="418"/>
      <c r="B22" s="423" t="s">
        <v>33</v>
      </c>
      <c r="C22" s="423"/>
      <c r="D22" s="419"/>
      <c r="E22" s="419">
        <v>135.98</v>
      </c>
    </row>
    <row r="23" spans="1:5" ht="12.75">
      <c r="A23" s="416" t="s">
        <v>38</v>
      </c>
      <c r="B23" s="422"/>
      <c r="C23" s="422"/>
      <c r="D23" s="422"/>
      <c r="E23" s="417">
        <v>178.42</v>
      </c>
    </row>
    <row r="24" spans="1:5" ht="12.75">
      <c r="A24" s="416" t="s">
        <v>39</v>
      </c>
      <c r="B24" s="422"/>
      <c r="C24" s="422"/>
      <c r="D24" s="422"/>
      <c r="E24" s="417">
        <v>1011</v>
      </c>
    </row>
    <row r="25" spans="1:5" ht="12.75">
      <c r="A25" s="422" t="s">
        <v>40</v>
      </c>
      <c r="B25" s="422"/>
      <c r="C25" s="422"/>
      <c r="D25" s="422"/>
      <c r="E25" s="417">
        <v>9107.08</v>
      </c>
    </row>
    <row r="26" spans="1:5" ht="12.75">
      <c r="A26" s="421" t="s">
        <v>5</v>
      </c>
      <c r="B26" s="421"/>
      <c r="C26" s="421"/>
      <c r="D26" s="421"/>
      <c r="E26" s="421"/>
    </row>
    <row r="27" spans="1:5" ht="12.75">
      <c r="A27" s="416" t="s">
        <v>38</v>
      </c>
      <c r="B27" s="422"/>
      <c r="C27" s="422"/>
      <c r="D27" s="422"/>
      <c r="E27" s="417">
        <v>204.2</v>
      </c>
    </row>
    <row r="28" spans="1:5" ht="12.75">
      <c r="A28" s="416" t="s">
        <v>39</v>
      </c>
      <c r="B28" s="422"/>
      <c r="C28" s="422"/>
      <c r="D28" s="422"/>
      <c r="E28" s="417">
        <v>893.27</v>
      </c>
    </row>
    <row r="29" spans="1:5" ht="12.75">
      <c r="A29" s="422" t="s">
        <v>40</v>
      </c>
      <c r="B29" s="422"/>
      <c r="C29" s="422"/>
      <c r="D29" s="422"/>
      <c r="E29" s="417">
        <v>1097.47</v>
      </c>
    </row>
    <row r="30" spans="1:5" ht="12.75">
      <c r="A30" s="421" t="s">
        <v>245</v>
      </c>
      <c r="B30" s="421"/>
      <c r="C30" s="421"/>
      <c r="D30" s="421"/>
      <c r="E30" s="421"/>
    </row>
    <row r="31" spans="1:5" ht="12.75">
      <c r="A31" s="416" t="s">
        <v>19</v>
      </c>
      <c r="B31" s="422" t="s">
        <v>20</v>
      </c>
      <c r="C31" s="422"/>
      <c r="D31" s="422"/>
      <c r="E31" s="417">
        <v>3944.05</v>
      </c>
    </row>
    <row r="32" spans="1:5" ht="22.5">
      <c r="A32" s="418"/>
      <c r="B32" s="423" t="s">
        <v>246</v>
      </c>
      <c r="C32" s="423"/>
      <c r="D32" s="419" t="s">
        <v>247</v>
      </c>
      <c r="E32" s="419">
        <v>3944.05</v>
      </c>
    </row>
    <row r="33" spans="1:5" ht="12.75">
      <c r="A33" s="416" t="s">
        <v>38</v>
      </c>
      <c r="B33" s="422"/>
      <c r="C33" s="422"/>
      <c r="D33" s="422"/>
      <c r="E33" s="417">
        <v>68.3</v>
      </c>
    </row>
    <row r="34" spans="1:5" ht="12.75">
      <c r="A34" s="422" t="s">
        <v>40</v>
      </c>
      <c r="B34" s="422"/>
      <c r="C34" s="423"/>
      <c r="D34" s="423"/>
      <c r="E34" s="419">
        <v>4012.35</v>
      </c>
    </row>
    <row r="35" spans="1:5" ht="12.75">
      <c r="A35" s="422" t="s">
        <v>61</v>
      </c>
      <c r="B35" s="422"/>
      <c r="C35" s="422"/>
      <c r="D35" s="422"/>
      <c r="E35" s="417">
        <v>14216.9</v>
      </c>
    </row>
    <row r="36" spans="1:5" ht="12.75">
      <c r="A36" s="420"/>
      <c r="B36" s="420"/>
      <c r="C36" s="420"/>
      <c r="D36" s="420"/>
      <c r="E36" s="420"/>
    </row>
    <row r="37" spans="1:5" ht="12.75">
      <c r="A37" s="424" t="s">
        <v>62</v>
      </c>
      <c r="B37" s="424"/>
      <c r="C37" s="424"/>
      <c r="D37" s="424"/>
      <c r="E37" s="424"/>
    </row>
    <row r="38" spans="1:5" ht="12.75">
      <c r="A38" s="424" t="s">
        <v>63</v>
      </c>
      <c r="B38" s="424"/>
      <c r="C38" s="424"/>
      <c r="D38" s="424"/>
      <c r="E38" s="424"/>
    </row>
    <row r="39" spans="1:5" ht="12.75">
      <c r="A39" s="424" t="s">
        <v>64</v>
      </c>
      <c r="B39" s="424"/>
      <c r="C39" s="424"/>
      <c r="D39" s="424"/>
      <c r="E39" s="424"/>
    </row>
  </sheetData>
  <sheetProtection/>
  <mergeCells count="31">
    <mergeCell ref="A39:E39"/>
    <mergeCell ref="B32:C32"/>
    <mergeCell ref="B33:D33"/>
    <mergeCell ref="A34:D34"/>
    <mergeCell ref="A35:D35"/>
    <mergeCell ref="A37:E37"/>
    <mergeCell ref="A38:E38"/>
    <mergeCell ref="A26:E26"/>
    <mergeCell ref="B27:D27"/>
    <mergeCell ref="B28:D28"/>
    <mergeCell ref="A29:D29"/>
    <mergeCell ref="A30:E30"/>
    <mergeCell ref="B31:D31"/>
    <mergeCell ref="B20:C20"/>
    <mergeCell ref="B21:D21"/>
    <mergeCell ref="B22:C22"/>
    <mergeCell ref="B23:D23"/>
    <mergeCell ref="B24:D24"/>
    <mergeCell ref="A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8.25390625" style="0" customWidth="1"/>
    <col min="2" max="2" width="15.00390625" style="0" customWidth="1"/>
    <col min="3" max="3" width="12.875" style="0" customWidth="1"/>
    <col min="4" max="4" width="14.75390625" style="0" customWidth="1"/>
    <col min="5" max="5" width="12.875" style="0" customWidth="1"/>
  </cols>
  <sheetData>
    <row r="1" spans="1:5" ht="12.75">
      <c r="A1" s="425" t="s">
        <v>0</v>
      </c>
      <c r="B1" s="426"/>
      <c r="C1" s="426"/>
      <c r="D1" s="426"/>
      <c r="E1" s="426"/>
    </row>
    <row r="2" spans="1:5" ht="12.75">
      <c r="A2" s="426" t="s">
        <v>1</v>
      </c>
      <c r="B2" s="426"/>
      <c r="C2" s="426"/>
      <c r="D2" s="426"/>
      <c r="E2" s="426"/>
    </row>
    <row r="3" spans="1:5" ht="12.75">
      <c r="A3" s="427" t="s">
        <v>2</v>
      </c>
      <c r="B3" s="427"/>
      <c r="C3" s="427" t="s">
        <v>248</v>
      </c>
      <c r="D3" s="427"/>
      <c r="E3" s="427"/>
    </row>
    <row r="4" spans="1:5" ht="12.75">
      <c r="A4" s="427" t="s">
        <v>249</v>
      </c>
      <c r="B4" s="427"/>
      <c r="C4" s="427" t="s">
        <v>99</v>
      </c>
      <c r="D4" s="427"/>
      <c r="E4" s="427"/>
    </row>
    <row r="5" spans="1:5" ht="12.75">
      <c r="A5" s="427" t="s">
        <v>3</v>
      </c>
      <c r="B5" s="427"/>
      <c r="C5" s="427" t="s">
        <v>250</v>
      </c>
      <c r="D5" s="427"/>
      <c r="E5" s="427"/>
    </row>
    <row r="6" spans="1:5" ht="12.75">
      <c r="A6" s="428"/>
      <c r="B6" s="429"/>
      <c r="C6" s="427" t="s">
        <v>251</v>
      </c>
      <c r="D6" s="427"/>
      <c r="E6" s="427"/>
    </row>
    <row r="7" spans="1:5" ht="12.75">
      <c r="A7" s="428"/>
      <c r="B7" s="429"/>
      <c r="C7" s="427" t="s">
        <v>252</v>
      </c>
      <c r="D7" s="427"/>
      <c r="E7" s="427"/>
    </row>
    <row r="8" spans="1:5" ht="12.75">
      <c r="A8" s="428"/>
      <c r="B8" s="429"/>
      <c r="C8" s="429"/>
      <c r="D8" s="429"/>
      <c r="E8" s="429"/>
    </row>
    <row r="9" spans="1:5" ht="33.75">
      <c r="A9" s="430"/>
      <c r="B9" s="431" t="s">
        <v>4</v>
      </c>
      <c r="C9" s="431" t="s">
        <v>5</v>
      </c>
      <c r="D9" s="431" t="s">
        <v>6</v>
      </c>
      <c r="E9" s="431" t="s">
        <v>8</v>
      </c>
    </row>
    <row r="10" spans="1:5" ht="12.75">
      <c r="A10" s="430" t="s">
        <v>9</v>
      </c>
      <c r="B10" s="431">
        <v>-724.98</v>
      </c>
      <c r="C10" s="431">
        <v>-95.92</v>
      </c>
      <c r="D10" s="431"/>
      <c r="E10" s="431">
        <f>SUM(B10:D10)</f>
        <v>-820.9</v>
      </c>
    </row>
    <row r="11" spans="1:5" ht="12.75">
      <c r="A11" s="432" t="s">
        <v>10</v>
      </c>
      <c r="B11" s="433">
        <v>7296.24</v>
      </c>
      <c r="C11" s="433">
        <v>3855.72</v>
      </c>
      <c r="D11" s="433"/>
      <c r="E11" s="433">
        <f>SUM(B11:D11)</f>
        <v>11151.96</v>
      </c>
    </row>
    <row r="12" spans="1:5" ht="22.5">
      <c r="A12" s="432" t="s">
        <v>11</v>
      </c>
      <c r="B12" s="433">
        <v>7296.24</v>
      </c>
      <c r="C12" s="433">
        <v>3855.72</v>
      </c>
      <c r="D12" s="433"/>
      <c r="E12" s="433">
        <f>SUM(B12:D12)</f>
        <v>11151.96</v>
      </c>
    </row>
    <row r="13" spans="1:5" ht="12.75">
      <c r="A13" s="430" t="s">
        <v>12</v>
      </c>
      <c r="B13" s="431"/>
      <c r="C13" s="431"/>
      <c r="D13" s="431"/>
      <c r="E13" s="431"/>
    </row>
    <row r="14" spans="1:5" ht="12.75">
      <c r="A14" s="432" t="s">
        <v>13</v>
      </c>
      <c r="B14" s="433">
        <v>1627.35</v>
      </c>
      <c r="C14" s="433">
        <v>1124.01</v>
      </c>
      <c r="D14" s="433"/>
      <c r="E14" s="433">
        <f>SUM(B14:D14)</f>
        <v>2751.3599999999997</v>
      </c>
    </row>
    <row r="15" spans="1:5" ht="12.75">
      <c r="A15" s="430" t="s">
        <v>14</v>
      </c>
      <c r="B15" s="431">
        <v>-2352.33</v>
      </c>
      <c r="C15" s="431">
        <v>-1219.93</v>
      </c>
      <c r="D15" s="431"/>
      <c r="E15" s="431">
        <f>SUM(B15:D15)</f>
        <v>-3572.26</v>
      </c>
    </row>
    <row r="16" spans="1:5" ht="12.75">
      <c r="A16" s="434"/>
      <c r="B16" s="434"/>
      <c r="C16" s="434"/>
      <c r="D16" s="434"/>
      <c r="E16" s="434"/>
    </row>
    <row r="17" spans="1:5" ht="12.75">
      <c r="A17" s="434"/>
      <c r="B17" s="434"/>
      <c r="C17" s="434"/>
      <c r="D17" s="434"/>
      <c r="E17" s="434"/>
    </row>
    <row r="18" spans="1:5" ht="33.75">
      <c r="A18" s="431" t="s">
        <v>15</v>
      </c>
      <c r="B18" s="435" t="s">
        <v>16</v>
      </c>
      <c r="C18" s="435"/>
      <c r="D18" s="431" t="s">
        <v>17</v>
      </c>
      <c r="E18" s="431" t="s">
        <v>18</v>
      </c>
    </row>
    <row r="19" spans="1:5" ht="12.75">
      <c r="A19" s="435" t="s">
        <v>4</v>
      </c>
      <c r="B19" s="435"/>
      <c r="C19" s="435"/>
      <c r="D19" s="435"/>
      <c r="E19" s="435"/>
    </row>
    <row r="20" spans="1:5" ht="12.75">
      <c r="A20" s="430" t="s">
        <v>32</v>
      </c>
      <c r="B20" s="436" t="s">
        <v>20</v>
      </c>
      <c r="C20" s="436"/>
      <c r="D20" s="436"/>
      <c r="E20" s="431">
        <v>184.59</v>
      </c>
    </row>
    <row r="21" spans="1:5" ht="12.75">
      <c r="A21" s="432"/>
      <c r="B21" s="437" t="s">
        <v>33</v>
      </c>
      <c r="C21" s="437"/>
      <c r="D21" s="433"/>
      <c r="E21" s="433">
        <v>13.93</v>
      </c>
    </row>
    <row r="22" spans="1:5" ht="22.5">
      <c r="A22" s="432"/>
      <c r="B22" s="437" t="s">
        <v>33</v>
      </c>
      <c r="C22" s="437"/>
      <c r="D22" s="433" t="s">
        <v>253</v>
      </c>
      <c r="E22" s="433">
        <v>170.66</v>
      </c>
    </row>
    <row r="23" spans="1:5" ht="12.75">
      <c r="A23" s="430" t="s">
        <v>38</v>
      </c>
      <c r="B23" s="436"/>
      <c r="C23" s="436"/>
      <c r="D23" s="436"/>
      <c r="E23" s="431">
        <v>46.11</v>
      </c>
    </row>
    <row r="24" spans="1:5" ht="12.75">
      <c r="A24" s="430" t="s">
        <v>39</v>
      </c>
      <c r="B24" s="436"/>
      <c r="C24" s="436"/>
      <c r="D24" s="436"/>
      <c r="E24" s="431">
        <v>1396.65</v>
      </c>
    </row>
    <row r="25" spans="1:5" ht="12.75">
      <c r="A25" s="436" t="s">
        <v>40</v>
      </c>
      <c r="B25" s="436"/>
      <c r="C25" s="436"/>
      <c r="D25" s="436"/>
      <c r="E25" s="431">
        <v>1627.35</v>
      </c>
    </row>
    <row r="26" spans="1:5" ht="12.75">
      <c r="A26" s="435" t="s">
        <v>5</v>
      </c>
      <c r="B26" s="435"/>
      <c r="C26" s="435"/>
      <c r="D26" s="435"/>
      <c r="E26" s="435"/>
    </row>
    <row r="27" spans="1:5" ht="12.75">
      <c r="A27" s="430" t="s">
        <v>38</v>
      </c>
      <c r="B27" s="436"/>
      <c r="C27" s="436"/>
      <c r="D27" s="436"/>
      <c r="E27" s="431">
        <v>21.8</v>
      </c>
    </row>
    <row r="28" spans="1:5" ht="12.75">
      <c r="A28" s="430" t="s">
        <v>39</v>
      </c>
      <c r="B28" s="436"/>
      <c r="C28" s="436"/>
      <c r="D28" s="436"/>
      <c r="E28" s="431">
        <v>1102.21</v>
      </c>
    </row>
    <row r="29" spans="1:5" ht="12.75">
      <c r="A29" s="436" t="s">
        <v>40</v>
      </c>
      <c r="B29" s="436"/>
      <c r="C29" s="437"/>
      <c r="D29" s="437"/>
      <c r="E29" s="433">
        <v>1124.01</v>
      </c>
    </row>
    <row r="30" spans="1:5" ht="12.75">
      <c r="A30" s="436" t="s">
        <v>61</v>
      </c>
      <c r="B30" s="436"/>
      <c r="C30" s="436"/>
      <c r="D30" s="436"/>
      <c r="E30" s="431">
        <v>2751.36</v>
      </c>
    </row>
    <row r="31" spans="1:5" ht="12.75">
      <c r="A31" s="434"/>
      <c r="B31" s="434"/>
      <c r="C31" s="434"/>
      <c r="D31" s="434"/>
      <c r="E31" s="434"/>
    </row>
    <row r="32" spans="1:5" ht="12.75">
      <c r="A32" s="438" t="s">
        <v>62</v>
      </c>
      <c r="B32" s="438"/>
      <c r="C32" s="438"/>
      <c r="D32" s="438"/>
      <c r="E32" s="438"/>
    </row>
    <row r="33" spans="1:5" ht="12.75">
      <c r="A33" s="438" t="s">
        <v>63</v>
      </c>
      <c r="B33" s="438"/>
      <c r="C33" s="438"/>
      <c r="D33" s="438"/>
      <c r="E33" s="438"/>
    </row>
    <row r="34" spans="1:5" ht="12.75">
      <c r="A34" s="438" t="s">
        <v>64</v>
      </c>
      <c r="B34" s="438"/>
      <c r="C34" s="438"/>
      <c r="D34" s="438"/>
      <c r="E34" s="438"/>
    </row>
  </sheetData>
  <sheetProtection/>
  <mergeCells count="26">
    <mergeCell ref="A33:E33"/>
    <mergeCell ref="A34:E34"/>
    <mergeCell ref="A26:E26"/>
    <mergeCell ref="B27:D27"/>
    <mergeCell ref="B28:D28"/>
    <mergeCell ref="A29:D29"/>
    <mergeCell ref="A30:D30"/>
    <mergeCell ref="A32:E32"/>
    <mergeCell ref="B20:D20"/>
    <mergeCell ref="B21:C21"/>
    <mergeCell ref="B22:C22"/>
    <mergeCell ref="B23:D23"/>
    <mergeCell ref="B24:D24"/>
    <mergeCell ref="A25:D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6.625" style="0" customWidth="1"/>
    <col min="4" max="5" width="17.625" style="0" customWidth="1"/>
  </cols>
  <sheetData>
    <row r="1" spans="1:5" ht="12.75">
      <c r="A1" s="439" t="s">
        <v>0</v>
      </c>
      <c r="B1" s="440"/>
      <c r="C1" s="440"/>
      <c r="D1" s="440"/>
      <c r="E1" s="440"/>
    </row>
    <row r="2" spans="1:5" ht="12.75">
      <c r="A2" s="440" t="s">
        <v>1</v>
      </c>
      <c r="B2" s="440"/>
      <c r="C2" s="440"/>
      <c r="D2" s="440"/>
      <c r="E2" s="440"/>
    </row>
    <row r="3" spans="1:5" ht="12.75">
      <c r="A3" s="441" t="s">
        <v>2</v>
      </c>
      <c r="B3" s="441"/>
      <c r="C3" s="441" t="s">
        <v>97</v>
      </c>
      <c r="D3" s="441"/>
      <c r="E3" s="441"/>
    </row>
    <row r="4" spans="1:5" ht="12.75">
      <c r="A4" s="441" t="s">
        <v>254</v>
      </c>
      <c r="B4" s="441"/>
      <c r="C4" s="441" t="s">
        <v>105</v>
      </c>
      <c r="D4" s="441"/>
      <c r="E4" s="441"/>
    </row>
    <row r="5" spans="1:5" ht="12.75">
      <c r="A5" s="441" t="s">
        <v>3</v>
      </c>
      <c r="B5" s="441"/>
      <c r="C5" s="441" t="s">
        <v>109</v>
      </c>
      <c r="D5" s="441"/>
      <c r="E5" s="441"/>
    </row>
    <row r="6" spans="1:5" ht="12.75">
      <c r="A6" s="442"/>
      <c r="B6" s="443"/>
      <c r="C6" s="441" t="s">
        <v>255</v>
      </c>
      <c r="D6" s="441"/>
      <c r="E6" s="441"/>
    </row>
    <row r="7" spans="1:5" ht="12.75">
      <c r="A7" s="442"/>
      <c r="B7" s="443"/>
      <c r="C7" s="443"/>
      <c r="D7" s="443"/>
      <c r="E7" s="443"/>
    </row>
    <row r="8" spans="1:5" ht="33.75">
      <c r="A8" s="444"/>
      <c r="B8" s="445" t="s">
        <v>4</v>
      </c>
      <c r="C8" s="445" t="s">
        <v>5</v>
      </c>
      <c r="D8" s="445" t="s">
        <v>6</v>
      </c>
      <c r="E8" s="445" t="s">
        <v>8</v>
      </c>
    </row>
    <row r="9" spans="1:5" ht="12.75">
      <c r="A9" s="444" t="s">
        <v>9</v>
      </c>
      <c r="B9" s="445">
        <v>-2887.27</v>
      </c>
      <c r="C9" s="445">
        <v>-1011.03</v>
      </c>
      <c r="D9" s="445"/>
      <c r="E9" s="445">
        <f>SUM(B9:D9)</f>
        <v>-3898.3</v>
      </c>
    </row>
    <row r="10" spans="1:5" ht="12.75">
      <c r="A10" s="446" t="s">
        <v>10</v>
      </c>
      <c r="B10" s="447">
        <v>6194.6</v>
      </c>
      <c r="C10" s="447">
        <v>6506.3</v>
      </c>
      <c r="D10" s="447"/>
      <c r="E10" s="447">
        <f>SUM(B10:D10)</f>
        <v>12700.900000000001</v>
      </c>
    </row>
    <row r="11" spans="1:5" ht="12.75">
      <c r="A11" s="446" t="s">
        <v>11</v>
      </c>
      <c r="B11" s="447">
        <v>-11806.82</v>
      </c>
      <c r="C11" s="447">
        <v>-15615.12</v>
      </c>
      <c r="D11" s="447"/>
      <c r="E11" s="447">
        <f>SUM(B11:D11)</f>
        <v>-27421.940000000002</v>
      </c>
    </row>
    <row r="12" spans="1:5" ht="12.75">
      <c r="A12" s="444" t="s">
        <v>12</v>
      </c>
      <c r="B12" s="445"/>
      <c r="C12" s="445"/>
      <c r="D12" s="445"/>
      <c r="E12" s="445"/>
    </row>
    <row r="13" spans="1:5" ht="12.75">
      <c r="A13" s="446" t="s">
        <v>13</v>
      </c>
      <c r="B13" s="447">
        <v>1354.76</v>
      </c>
      <c r="C13" s="447">
        <v>1032.76</v>
      </c>
      <c r="D13" s="447"/>
      <c r="E13" s="447">
        <f>SUM(B13:D13)</f>
        <v>2387.52</v>
      </c>
    </row>
    <row r="14" spans="1:5" ht="12.75">
      <c r="A14" s="444" t="s">
        <v>14</v>
      </c>
      <c r="B14" s="445">
        <v>-4242.03</v>
      </c>
      <c r="C14" s="445">
        <v>-2043.79</v>
      </c>
      <c r="D14" s="445"/>
      <c r="E14" s="445">
        <f>SUM(B14:D14)</f>
        <v>-6285.82</v>
      </c>
    </row>
    <row r="15" spans="1:5" ht="12.75">
      <c r="A15" s="448"/>
      <c r="B15" s="448"/>
      <c r="C15" s="448"/>
      <c r="D15" s="448"/>
      <c r="E15" s="448"/>
    </row>
    <row r="16" spans="1:5" ht="12.75">
      <c r="A16" s="448"/>
      <c r="B16" s="448"/>
      <c r="C16" s="448"/>
      <c r="D16" s="448"/>
      <c r="E16" s="448"/>
    </row>
    <row r="17" spans="1:5" ht="22.5">
      <c r="A17" s="445" t="s">
        <v>15</v>
      </c>
      <c r="B17" s="449" t="s">
        <v>16</v>
      </c>
      <c r="C17" s="449"/>
      <c r="D17" s="445" t="s">
        <v>17</v>
      </c>
      <c r="E17" s="445" t="s">
        <v>18</v>
      </c>
    </row>
    <row r="18" spans="1:5" ht="12.75">
      <c r="A18" s="449" t="s">
        <v>4</v>
      </c>
      <c r="B18" s="449"/>
      <c r="C18" s="449"/>
      <c r="D18" s="449"/>
      <c r="E18" s="449"/>
    </row>
    <row r="19" spans="1:5" ht="12.75">
      <c r="A19" s="444" t="s">
        <v>32</v>
      </c>
      <c r="B19" s="450" t="s">
        <v>20</v>
      </c>
      <c r="C19" s="450"/>
      <c r="D19" s="450"/>
      <c r="E19" s="445">
        <v>130.11</v>
      </c>
    </row>
    <row r="20" spans="1:5" ht="12.75">
      <c r="A20" s="446"/>
      <c r="B20" s="451" t="s">
        <v>33</v>
      </c>
      <c r="C20" s="451"/>
      <c r="D20" s="447"/>
      <c r="E20" s="447">
        <v>130.11</v>
      </c>
    </row>
    <row r="21" spans="1:5" ht="12.75">
      <c r="A21" s="444" t="s">
        <v>38</v>
      </c>
      <c r="B21" s="450"/>
      <c r="C21" s="450"/>
      <c r="D21" s="450"/>
      <c r="E21" s="445">
        <v>46.97</v>
      </c>
    </row>
    <row r="22" spans="1:5" ht="12.75">
      <c r="A22" s="444" t="s">
        <v>39</v>
      </c>
      <c r="B22" s="450"/>
      <c r="C22" s="450"/>
      <c r="D22" s="450"/>
      <c r="E22" s="445">
        <v>1177.68</v>
      </c>
    </row>
    <row r="23" spans="1:5" ht="12.75">
      <c r="A23" s="450" t="s">
        <v>40</v>
      </c>
      <c r="B23" s="450"/>
      <c r="C23" s="450"/>
      <c r="D23" s="450"/>
      <c r="E23" s="445">
        <v>1354.76</v>
      </c>
    </row>
    <row r="24" spans="1:5" ht="12.75">
      <c r="A24" s="449" t="s">
        <v>5</v>
      </c>
      <c r="B24" s="449"/>
      <c r="C24" s="449"/>
      <c r="D24" s="449"/>
      <c r="E24" s="449"/>
    </row>
    <row r="25" spans="1:5" ht="12.75">
      <c r="A25" s="444" t="s">
        <v>38</v>
      </c>
      <c r="B25" s="450"/>
      <c r="C25" s="450"/>
      <c r="D25" s="450"/>
      <c r="E25" s="445">
        <v>22.21</v>
      </c>
    </row>
    <row r="26" spans="1:5" ht="12.75">
      <c r="A26" s="444" t="s">
        <v>39</v>
      </c>
      <c r="B26" s="450"/>
      <c r="C26" s="450"/>
      <c r="D26" s="450"/>
      <c r="E26" s="445">
        <v>1010.55</v>
      </c>
    </row>
    <row r="27" spans="1:5" ht="12.75">
      <c r="A27" s="450" t="s">
        <v>40</v>
      </c>
      <c r="B27" s="450"/>
      <c r="C27" s="451"/>
      <c r="D27" s="451"/>
      <c r="E27" s="447">
        <v>1032.76</v>
      </c>
    </row>
    <row r="28" spans="1:5" ht="12.75">
      <c r="A28" s="450" t="s">
        <v>61</v>
      </c>
      <c r="B28" s="450"/>
      <c r="C28" s="450"/>
      <c r="D28" s="450"/>
      <c r="E28" s="445">
        <v>2387.52</v>
      </c>
    </row>
    <row r="29" spans="1:5" ht="12.75">
      <c r="A29" s="448"/>
      <c r="B29" s="448"/>
      <c r="C29" s="448"/>
      <c r="D29" s="448"/>
      <c r="E29" s="448"/>
    </row>
    <row r="30" spans="1:5" ht="12.75">
      <c r="A30" s="452" t="s">
        <v>62</v>
      </c>
      <c r="B30" s="452"/>
      <c r="C30" s="452"/>
      <c r="D30" s="452"/>
      <c r="E30" s="452"/>
    </row>
    <row r="31" spans="1:5" ht="12.75">
      <c r="A31" s="452" t="s">
        <v>63</v>
      </c>
      <c r="B31" s="452"/>
      <c r="C31" s="452"/>
      <c r="D31" s="452"/>
      <c r="E31" s="452"/>
    </row>
    <row r="32" spans="1:5" ht="12.75">
      <c r="A32" s="452" t="s">
        <v>64</v>
      </c>
      <c r="B32" s="452"/>
      <c r="C32" s="452"/>
      <c r="D32" s="452"/>
      <c r="E32" s="452"/>
    </row>
  </sheetData>
  <sheetProtection/>
  <mergeCells count="24">
    <mergeCell ref="B26:D26"/>
    <mergeCell ref="A27:D27"/>
    <mergeCell ref="A28:D28"/>
    <mergeCell ref="A30:E30"/>
    <mergeCell ref="A31:E31"/>
    <mergeCell ref="A32:E32"/>
    <mergeCell ref="B20:C20"/>
    <mergeCell ref="B21:D21"/>
    <mergeCell ref="B22:D22"/>
    <mergeCell ref="A23:D23"/>
    <mergeCell ref="A24:E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875" style="0" customWidth="1"/>
    <col min="2" max="2" width="13.125" style="0" customWidth="1"/>
    <col min="3" max="4" width="13.25390625" style="0" customWidth="1"/>
    <col min="5" max="5" width="11.75390625" style="0" customWidth="1"/>
  </cols>
  <sheetData>
    <row r="1" spans="1:5" ht="12.75">
      <c r="A1" s="453" t="s">
        <v>0</v>
      </c>
      <c r="B1" s="454"/>
      <c r="C1" s="454"/>
      <c r="D1" s="454"/>
      <c r="E1" s="454"/>
    </row>
    <row r="2" spans="1:5" ht="12.75">
      <c r="A2" s="454" t="s">
        <v>1</v>
      </c>
      <c r="B2" s="454"/>
      <c r="C2" s="454"/>
      <c r="D2" s="454"/>
      <c r="E2" s="454"/>
    </row>
    <row r="3" spans="1:5" ht="12.75">
      <c r="A3" s="455" t="s">
        <v>2</v>
      </c>
      <c r="B3" s="455"/>
      <c r="C3" s="455" t="s">
        <v>97</v>
      </c>
      <c r="D3" s="455"/>
      <c r="E3" s="455"/>
    </row>
    <row r="4" spans="1:5" ht="12.75">
      <c r="A4" s="455" t="s">
        <v>256</v>
      </c>
      <c r="B4" s="455"/>
      <c r="C4" s="455" t="s">
        <v>99</v>
      </c>
      <c r="D4" s="455"/>
      <c r="E4" s="455"/>
    </row>
    <row r="5" spans="1:5" ht="12.75">
      <c r="A5" s="455" t="s">
        <v>3</v>
      </c>
      <c r="B5" s="455"/>
      <c r="C5" s="455" t="s">
        <v>257</v>
      </c>
      <c r="D5" s="455"/>
      <c r="E5" s="455"/>
    </row>
    <row r="6" spans="1:5" ht="12.75">
      <c r="A6" s="456"/>
      <c r="B6" s="457"/>
      <c r="C6" s="455" t="s">
        <v>101</v>
      </c>
      <c r="D6" s="455"/>
      <c r="E6" s="455"/>
    </row>
    <row r="7" spans="1:5" ht="12.75">
      <c r="A7" s="456"/>
      <c r="B7" s="457"/>
      <c r="C7" s="455" t="s">
        <v>102</v>
      </c>
      <c r="D7" s="455"/>
      <c r="E7" s="455"/>
    </row>
    <row r="8" spans="1:5" ht="12.75">
      <c r="A8" s="456"/>
      <c r="B8" s="457"/>
      <c r="C8" s="457"/>
      <c r="D8" s="457"/>
      <c r="E8" s="457"/>
    </row>
    <row r="9" spans="1:5" ht="33.75">
      <c r="A9" s="458"/>
      <c r="B9" s="459" t="s">
        <v>4</v>
      </c>
      <c r="C9" s="459" t="s">
        <v>5</v>
      </c>
      <c r="D9" s="459" t="s">
        <v>6</v>
      </c>
      <c r="E9" s="459" t="s">
        <v>8</v>
      </c>
    </row>
    <row r="10" spans="1:5" ht="12.75">
      <c r="A10" s="458" t="s">
        <v>9</v>
      </c>
      <c r="B10" s="459">
        <v>-1489.14</v>
      </c>
      <c r="C10" s="459">
        <v>-194.24</v>
      </c>
      <c r="D10" s="459"/>
      <c r="E10" s="459">
        <f>SUM(B10:D10)</f>
        <v>-1683.38</v>
      </c>
    </row>
    <row r="11" spans="1:5" ht="12.75">
      <c r="A11" s="460" t="s">
        <v>10</v>
      </c>
      <c r="B11" s="461">
        <v>7433.52</v>
      </c>
      <c r="C11" s="461">
        <v>7807.68</v>
      </c>
      <c r="D11" s="461">
        <v>670.59</v>
      </c>
      <c r="E11" s="461">
        <f>SUM(B11:D11)</f>
        <v>15911.79</v>
      </c>
    </row>
    <row r="12" spans="1:5" ht="22.5">
      <c r="A12" s="460" t="s">
        <v>11</v>
      </c>
      <c r="B12" s="461">
        <v>7433.52</v>
      </c>
      <c r="C12" s="461">
        <v>7807.68</v>
      </c>
      <c r="D12" s="461">
        <v>670.59</v>
      </c>
      <c r="E12" s="461">
        <f>SUM(B12:D12)</f>
        <v>15911.79</v>
      </c>
    </row>
    <row r="13" spans="1:5" ht="12.75">
      <c r="A13" s="458" t="s">
        <v>12</v>
      </c>
      <c r="B13" s="459"/>
      <c r="C13" s="459"/>
      <c r="D13" s="459"/>
      <c r="E13" s="459"/>
    </row>
    <row r="14" spans="1:5" ht="12.75">
      <c r="A14" s="460" t="s">
        <v>13</v>
      </c>
      <c r="B14" s="461">
        <v>1657.98</v>
      </c>
      <c r="C14" s="461">
        <v>1240.78</v>
      </c>
      <c r="D14" s="461"/>
      <c r="E14" s="461">
        <f>SUM(B14:D14)</f>
        <v>2898.76</v>
      </c>
    </row>
    <row r="15" spans="1:5" ht="12.75">
      <c r="A15" s="458" t="s">
        <v>14</v>
      </c>
      <c r="B15" s="459">
        <v>-3147.12</v>
      </c>
      <c r="C15" s="459">
        <v>-1435.02</v>
      </c>
      <c r="D15" s="459"/>
      <c r="E15" s="459">
        <f>SUM(B15:D15)</f>
        <v>-4582.139999999999</v>
      </c>
    </row>
    <row r="16" spans="1:5" ht="12.75">
      <c r="A16" s="462"/>
      <c r="B16" s="462"/>
      <c r="C16" s="462"/>
      <c r="D16" s="462"/>
      <c r="E16" s="462"/>
    </row>
    <row r="17" spans="1:5" ht="12.75">
      <c r="A17" s="462"/>
      <c r="B17" s="462"/>
      <c r="C17" s="462"/>
      <c r="D17" s="462"/>
      <c r="E17" s="462"/>
    </row>
    <row r="18" spans="1:5" ht="33.75">
      <c r="A18" s="459" t="s">
        <v>15</v>
      </c>
      <c r="B18" s="463" t="s">
        <v>16</v>
      </c>
      <c r="C18" s="463"/>
      <c r="D18" s="459" t="s">
        <v>17</v>
      </c>
      <c r="E18" s="459" t="s">
        <v>18</v>
      </c>
    </row>
    <row r="19" spans="1:5" ht="12.75">
      <c r="A19" s="463" t="s">
        <v>4</v>
      </c>
      <c r="B19" s="463"/>
      <c r="C19" s="463"/>
      <c r="D19" s="463"/>
      <c r="E19" s="463"/>
    </row>
    <row r="20" spans="1:5" ht="12.75">
      <c r="A20" s="458" t="s">
        <v>32</v>
      </c>
      <c r="B20" s="464" t="s">
        <v>20</v>
      </c>
      <c r="C20" s="464"/>
      <c r="D20" s="464"/>
      <c r="E20" s="459">
        <v>188.08</v>
      </c>
    </row>
    <row r="21" spans="1:5" ht="12.75">
      <c r="A21" s="460"/>
      <c r="B21" s="465" t="s">
        <v>33</v>
      </c>
      <c r="C21" s="465"/>
      <c r="D21" s="461"/>
      <c r="E21" s="461">
        <v>188.08</v>
      </c>
    </row>
    <row r="22" spans="1:5" ht="12.75">
      <c r="A22" s="458" t="s">
        <v>38</v>
      </c>
      <c r="B22" s="464"/>
      <c r="C22" s="464"/>
      <c r="D22" s="464"/>
      <c r="E22" s="459">
        <v>46.96</v>
      </c>
    </row>
    <row r="23" spans="1:5" ht="12.75">
      <c r="A23" s="458" t="s">
        <v>39</v>
      </c>
      <c r="B23" s="464"/>
      <c r="C23" s="464"/>
      <c r="D23" s="464"/>
      <c r="E23" s="459">
        <v>1422.94</v>
      </c>
    </row>
    <row r="24" spans="1:5" ht="12.75">
      <c r="A24" s="464" t="s">
        <v>40</v>
      </c>
      <c r="B24" s="464"/>
      <c r="C24" s="464"/>
      <c r="D24" s="464"/>
      <c r="E24" s="459">
        <v>1657.98</v>
      </c>
    </row>
    <row r="25" spans="1:5" ht="12.75">
      <c r="A25" s="463" t="s">
        <v>5</v>
      </c>
      <c r="B25" s="463"/>
      <c r="C25" s="463"/>
      <c r="D25" s="463"/>
      <c r="E25" s="463"/>
    </row>
    <row r="26" spans="1:5" ht="12.75">
      <c r="A26" s="458" t="s">
        <v>38</v>
      </c>
      <c r="B26" s="464"/>
      <c r="C26" s="464"/>
      <c r="D26" s="464"/>
      <c r="E26" s="459">
        <v>22.22</v>
      </c>
    </row>
    <row r="27" spans="1:5" ht="12.75">
      <c r="A27" s="458" t="s">
        <v>39</v>
      </c>
      <c r="B27" s="464"/>
      <c r="C27" s="464"/>
      <c r="D27" s="464"/>
      <c r="E27" s="459">
        <v>1218.56</v>
      </c>
    </row>
    <row r="28" spans="1:5" ht="12.75">
      <c r="A28" s="464" t="s">
        <v>40</v>
      </c>
      <c r="B28" s="464"/>
      <c r="C28" s="465"/>
      <c r="D28" s="465"/>
      <c r="E28" s="461">
        <v>1240.78</v>
      </c>
    </row>
    <row r="29" spans="1:5" ht="12.75">
      <c r="A29" s="464" t="s">
        <v>61</v>
      </c>
      <c r="B29" s="464"/>
      <c r="C29" s="464"/>
      <c r="D29" s="464"/>
      <c r="E29" s="459">
        <v>2898.76</v>
      </c>
    </row>
    <row r="30" spans="1:5" ht="12.75">
      <c r="A30" s="462"/>
      <c r="B30" s="462"/>
      <c r="C30" s="462"/>
      <c r="D30" s="462"/>
      <c r="E30" s="462"/>
    </row>
    <row r="31" spans="1:5" ht="12.75">
      <c r="A31" s="466" t="s">
        <v>62</v>
      </c>
      <c r="B31" s="466"/>
      <c r="C31" s="466"/>
      <c r="D31" s="466"/>
      <c r="E31" s="466"/>
    </row>
    <row r="32" spans="1:5" ht="12.75">
      <c r="A32" s="466" t="s">
        <v>63</v>
      </c>
      <c r="B32" s="466"/>
      <c r="C32" s="466"/>
      <c r="D32" s="466"/>
      <c r="E32" s="466"/>
    </row>
    <row r="33" spans="1:5" ht="12.75">
      <c r="A33" s="466" t="s">
        <v>64</v>
      </c>
      <c r="B33" s="466"/>
      <c r="C33" s="466"/>
      <c r="D33" s="466"/>
      <c r="E33" s="466"/>
    </row>
  </sheetData>
  <sheetProtection/>
  <mergeCells count="25">
    <mergeCell ref="A33:E33"/>
    <mergeCell ref="B26:D26"/>
    <mergeCell ref="B27:D27"/>
    <mergeCell ref="A28:D28"/>
    <mergeCell ref="A29:D29"/>
    <mergeCell ref="A31:E31"/>
    <mergeCell ref="A32:E32"/>
    <mergeCell ref="B20:D20"/>
    <mergeCell ref="B21:C21"/>
    <mergeCell ref="B22:D22"/>
    <mergeCell ref="B23:D23"/>
    <mergeCell ref="A24:D24"/>
    <mergeCell ref="A25:E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875" style="0" customWidth="1"/>
    <col min="2" max="2" width="13.00390625" style="0" customWidth="1"/>
    <col min="3" max="3" width="16.125" style="0" customWidth="1"/>
    <col min="4" max="4" width="17.375" style="0" customWidth="1"/>
    <col min="5" max="5" width="17.125" style="0" customWidth="1"/>
  </cols>
  <sheetData>
    <row r="1" spans="1:5" ht="12.75">
      <c r="A1" s="467" t="s">
        <v>0</v>
      </c>
      <c r="B1" s="468"/>
      <c r="C1" s="468"/>
      <c r="D1" s="468"/>
      <c r="E1" s="468"/>
    </row>
    <row r="2" spans="1:5" ht="12.75">
      <c r="A2" s="468" t="s">
        <v>1</v>
      </c>
      <c r="B2" s="468"/>
      <c r="C2" s="468"/>
      <c r="D2" s="468"/>
      <c r="E2" s="468"/>
    </row>
    <row r="3" spans="1:5" ht="12.75">
      <c r="A3" s="469" t="s">
        <v>2</v>
      </c>
      <c r="B3" s="469"/>
      <c r="C3" s="469" t="s">
        <v>258</v>
      </c>
      <c r="D3" s="469"/>
      <c r="E3" s="469"/>
    </row>
    <row r="4" spans="1:5" ht="12.75">
      <c r="A4" s="469" t="s">
        <v>259</v>
      </c>
      <c r="B4" s="469"/>
      <c r="C4" s="469" t="s">
        <v>105</v>
      </c>
      <c r="D4" s="469"/>
      <c r="E4" s="469"/>
    </row>
    <row r="5" spans="1:5" ht="12.75">
      <c r="A5" s="469" t="s">
        <v>3</v>
      </c>
      <c r="B5" s="469"/>
      <c r="C5" s="469" t="s">
        <v>94</v>
      </c>
      <c r="D5" s="469"/>
      <c r="E5" s="469"/>
    </row>
    <row r="6" spans="1:5" ht="12.75">
      <c r="A6" s="470"/>
      <c r="B6" s="471"/>
      <c r="C6" s="469" t="s">
        <v>110</v>
      </c>
      <c r="D6" s="469"/>
      <c r="E6" s="469"/>
    </row>
    <row r="7" spans="1:5" ht="12.75">
      <c r="A7" s="470"/>
      <c r="B7" s="471"/>
      <c r="C7" s="471"/>
      <c r="D7" s="471"/>
      <c r="E7" s="471"/>
    </row>
    <row r="8" spans="1:5" ht="33.75">
      <c r="A8" s="472"/>
      <c r="B8" s="473" t="s">
        <v>4</v>
      </c>
      <c r="C8" s="473" t="s">
        <v>5</v>
      </c>
      <c r="D8" s="473" t="s">
        <v>6</v>
      </c>
      <c r="E8" s="473" t="s">
        <v>8</v>
      </c>
    </row>
    <row r="9" spans="1:5" ht="12.75">
      <c r="A9" s="472" t="s">
        <v>9</v>
      </c>
      <c r="B9" s="473">
        <v>-4906.32</v>
      </c>
      <c r="C9" s="473">
        <v>2534.11</v>
      </c>
      <c r="D9" s="473"/>
      <c r="E9" s="473">
        <f>SUM(B9:D9)</f>
        <v>-2372.2099999999996</v>
      </c>
    </row>
    <row r="10" spans="1:5" ht="12.75">
      <c r="A10" s="474" t="s">
        <v>10</v>
      </c>
      <c r="B10" s="475">
        <v>3414.07</v>
      </c>
      <c r="C10" s="475">
        <v>3585.78</v>
      </c>
      <c r="D10" s="475"/>
      <c r="E10" s="475">
        <f>SUM(B10:D10)</f>
        <v>6999.85</v>
      </c>
    </row>
    <row r="11" spans="1:5" ht="22.5">
      <c r="A11" s="474" t="s">
        <v>11</v>
      </c>
      <c r="B11" s="475">
        <v>-12495.95</v>
      </c>
      <c r="C11" s="475">
        <v>-16809.42</v>
      </c>
      <c r="D11" s="475"/>
      <c r="E11" s="475">
        <f>SUM(B11:D11)</f>
        <v>-29305.37</v>
      </c>
    </row>
    <row r="12" spans="1:5" ht="12.75">
      <c r="A12" s="472" t="s">
        <v>12</v>
      </c>
      <c r="B12" s="473"/>
      <c r="C12" s="473"/>
      <c r="D12" s="473"/>
      <c r="E12" s="473"/>
    </row>
    <row r="13" spans="1:5" ht="12.75">
      <c r="A13" s="474" t="s">
        <v>13</v>
      </c>
      <c r="B13" s="475">
        <v>747.13</v>
      </c>
      <c r="C13" s="475">
        <v>569.51</v>
      </c>
      <c r="D13" s="475"/>
      <c r="E13" s="475">
        <f>SUM(B13:D13)</f>
        <v>1316.6399999999999</v>
      </c>
    </row>
    <row r="14" spans="1:5" ht="12.75">
      <c r="A14" s="472" t="s">
        <v>14</v>
      </c>
      <c r="B14" s="473">
        <v>-5653.45</v>
      </c>
      <c r="C14" s="473">
        <v>1964.6</v>
      </c>
      <c r="D14" s="473"/>
      <c r="E14" s="473">
        <f>SUM(B14:D14)</f>
        <v>-3688.85</v>
      </c>
    </row>
    <row r="15" spans="1:5" ht="12.75">
      <c r="A15" s="476"/>
      <c r="B15" s="476"/>
      <c r="C15" s="476"/>
      <c r="D15" s="476"/>
      <c r="E15" s="476"/>
    </row>
    <row r="16" spans="1:5" ht="12.75">
      <c r="A16" s="476"/>
      <c r="B16" s="476"/>
      <c r="C16" s="476"/>
      <c r="D16" s="476"/>
      <c r="E16" s="476"/>
    </row>
    <row r="17" spans="1:5" ht="22.5">
      <c r="A17" s="473" t="s">
        <v>15</v>
      </c>
      <c r="B17" s="477" t="s">
        <v>16</v>
      </c>
      <c r="C17" s="477"/>
      <c r="D17" s="473" t="s">
        <v>17</v>
      </c>
      <c r="E17" s="473" t="s">
        <v>18</v>
      </c>
    </row>
    <row r="18" spans="1:5" ht="12.75">
      <c r="A18" s="477" t="s">
        <v>4</v>
      </c>
      <c r="B18" s="477"/>
      <c r="C18" s="477"/>
      <c r="D18" s="477"/>
      <c r="E18" s="477"/>
    </row>
    <row r="19" spans="1:5" ht="12.75">
      <c r="A19" s="472" t="s">
        <v>32</v>
      </c>
      <c r="B19" s="478" t="s">
        <v>20</v>
      </c>
      <c r="C19" s="478"/>
      <c r="D19" s="478"/>
      <c r="E19" s="473">
        <v>72.07</v>
      </c>
    </row>
    <row r="20" spans="1:5" ht="12.75">
      <c r="A20" s="474"/>
      <c r="B20" s="479" t="s">
        <v>33</v>
      </c>
      <c r="C20" s="479"/>
      <c r="D20" s="475"/>
      <c r="E20" s="475">
        <v>72.07</v>
      </c>
    </row>
    <row r="21" spans="1:5" ht="12.75">
      <c r="A21" s="472" t="s">
        <v>38</v>
      </c>
      <c r="B21" s="478"/>
      <c r="C21" s="478"/>
      <c r="D21" s="478"/>
      <c r="E21" s="473">
        <v>23.53</v>
      </c>
    </row>
    <row r="22" spans="1:5" ht="12.75">
      <c r="A22" s="472" t="s">
        <v>39</v>
      </c>
      <c r="B22" s="478"/>
      <c r="C22" s="478"/>
      <c r="D22" s="478"/>
      <c r="E22" s="473">
        <v>651.53</v>
      </c>
    </row>
    <row r="23" spans="1:5" ht="12.75">
      <c r="A23" s="478" t="s">
        <v>40</v>
      </c>
      <c r="B23" s="478"/>
      <c r="C23" s="478"/>
      <c r="D23" s="478"/>
      <c r="E23" s="473">
        <v>747.13</v>
      </c>
    </row>
    <row r="24" spans="1:5" ht="12.75">
      <c r="A24" s="477" t="s">
        <v>5</v>
      </c>
      <c r="B24" s="477"/>
      <c r="C24" s="477"/>
      <c r="D24" s="477"/>
      <c r="E24" s="477"/>
    </row>
    <row r="25" spans="1:5" ht="12.75">
      <c r="A25" s="472" t="s">
        <v>38</v>
      </c>
      <c r="B25" s="478"/>
      <c r="C25" s="478"/>
      <c r="D25" s="478"/>
      <c r="E25" s="473">
        <v>11.13</v>
      </c>
    </row>
    <row r="26" spans="1:5" ht="12.75">
      <c r="A26" s="472" t="s">
        <v>39</v>
      </c>
      <c r="B26" s="478"/>
      <c r="C26" s="478"/>
      <c r="D26" s="478"/>
      <c r="E26" s="473">
        <v>558.38</v>
      </c>
    </row>
    <row r="27" spans="1:5" ht="12.75">
      <c r="A27" s="478" t="s">
        <v>40</v>
      </c>
      <c r="B27" s="478"/>
      <c r="C27" s="479"/>
      <c r="D27" s="479"/>
      <c r="E27" s="475">
        <v>569.51</v>
      </c>
    </row>
    <row r="28" spans="1:5" ht="12.75">
      <c r="A28" s="478" t="s">
        <v>61</v>
      </c>
      <c r="B28" s="478"/>
      <c r="C28" s="478"/>
      <c r="D28" s="478"/>
      <c r="E28" s="473">
        <v>1316.64</v>
      </c>
    </row>
    <row r="29" spans="1:5" ht="12.75">
      <c r="A29" s="476"/>
      <c r="B29" s="476"/>
      <c r="C29" s="476"/>
      <c r="D29" s="476"/>
      <c r="E29" s="476"/>
    </row>
    <row r="30" spans="1:5" ht="12.75">
      <c r="A30" s="480" t="s">
        <v>62</v>
      </c>
      <c r="B30" s="480"/>
      <c r="C30" s="480"/>
      <c r="D30" s="480"/>
      <c r="E30" s="480"/>
    </row>
    <row r="31" spans="1:5" ht="12.75">
      <c r="A31" s="480" t="s">
        <v>63</v>
      </c>
      <c r="B31" s="480"/>
      <c r="C31" s="480"/>
      <c r="D31" s="480"/>
      <c r="E31" s="480"/>
    </row>
    <row r="32" spans="1:5" ht="12.75">
      <c r="A32" s="480" t="s">
        <v>64</v>
      </c>
      <c r="B32" s="480"/>
      <c r="C32" s="480"/>
      <c r="D32" s="480"/>
      <c r="E32" s="480"/>
    </row>
  </sheetData>
  <sheetProtection/>
  <mergeCells count="24">
    <mergeCell ref="B26:D26"/>
    <mergeCell ref="A27:D27"/>
    <mergeCell ref="A28:D28"/>
    <mergeCell ref="A30:E30"/>
    <mergeCell ref="A31:E31"/>
    <mergeCell ref="A32:E32"/>
    <mergeCell ref="B20:C20"/>
    <mergeCell ref="B21:D21"/>
    <mergeCell ref="B22:D22"/>
    <mergeCell ref="A23:D23"/>
    <mergeCell ref="A24:E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26.75390625" style="0" customWidth="1"/>
    <col min="2" max="2" width="13.875" style="0" customWidth="1"/>
    <col min="3" max="3" width="13.75390625" style="0" customWidth="1"/>
    <col min="4" max="4" width="13.00390625" style="0" customWidth="1"/>
    <col min="5" max="5" width="14.00390625" style="0" customWidth="1"/>
  </cols>
  <sheetData>
    <row r="1" spans="1:5" ht="12.75">
      <c r="A1" s="481" t="s">
        <v>0</v>
      </c>
      <c r="B1" s="482"/>
      <c r="C1" s="482"/>
      <c r="D1" s="482"/>
      <c r="E1" s="482"/>
    </row>
    <row r="2" spans="1:5" ht="12.75">
      <c r="A2" s="482" t="s">
        <v>1</v>
      </c>
      <c r="B2" s="482"/>
      <c r="C2" s="482"/>
      <c r="D2" s="482"/>
      <c r="E2" s="482"/>
    </row>
    <row r="3" spans="1:5" ht="12.75">
      <c r="A3" s="483" t="s">
        <v>2</v>
      </c>
      <c r="B3" s="483"/>
      <c r="C3" s="483" t="s">
        <v>260</v>
      </c>
      <c r="D3" s="483"/>
      <c r="E3" s="483"/>
    </row>
    <row r="4" spans="1:5" ht="12.75">
      <c r="A4" s="483" t="s">
        <v>261</v>
      </c>
      <c r="B4" s="483"/>
      <c r="C4" s="483" t="s">
        <v>177</v>
      </c>
      <c r="D4" s="483"/>
      <c r="E4" s="483"/>
    </row>
    <row r="5" spans="1:5" ht="12.75">
      <c r="A5" s="483" t="s">
        <v>3</v>
      </c>
      <c r="B5" s="483"/>
      <c r="C5" s="483" t="s">
        <v>123</v>
      </c>
      <c r="D5" s="483"/>
      <c r="E5" s="483"/>
    </row>
    <row r="6" spans="1:5" ht="12.75">
      <c r="A6" s="484"/>
      <c r="B6" s="485"/>
      <c r="C6" s="483" t="s">
        <v>262</v>
      </c>
      <c r="D6" s="483"/>
      <c r="E6" s="483"/>
    </row>
    <row r="7" spans="1:5" ht="12.75">
      <c r="A7" s="484"/>
      <c r="B7" s="485"/>
      <c r="C7" s="485"/>
      <c r="D7" s="485"/>
      <c r="E7" s="485"/>
    </row>
    <row r="8" spans="1:5" ht="33.75">
      <c r="A8" s="486"/>
      <c r="B8" s="487" t="s">
        <v>4</v>
      </c>
      <c r="C8" s="487" t="s">
        <v>5</v>
      </c>
      <c r="D8" s="487" t="s">
        <v>6</v>
      </c>
      <c r="E8" s="487" t="s">
        <v>8</v>
      </c>
    </row>
    <row r="9" spans="1:5" ht="12.75">
      <c r="A9" s="486" t="s">
        <v>9</v>
      </c>
      <c r="B9" s="487">
        <v>-44933.6</v>
      </c>
      <c r="C9" s="487">
        <v>-877.66</v>
      </c>
      <c r="D9" s="487">
        <v>12938.52</v>
      </c>
      <c r="E9" s="487">
        <f aca="true" t="shared" si="0" ref="E9:E14">SUM(B9:D9)</f>
        <v>-32872.740000000005</v>
      </c>
    </row>
    <row r="10" spans="1:5" ht="12.75">
      <c r="A10" s="488" t="s">
        <v>10</v>
      </c>
      <c r="B10" s="489">
        <v>30018</v>
      </c>
      <c r="C10" s="489">
        <v>26837.4</v>
      </c>
      <c r="D10" s="489">
        <v>4610.16</v>
      </c>
      <c r="E10" s="489">
        <f t="shared" si="0"/>
        <v>61465.56</v>
      </c>
    </row>
    <row r="11" spans="1:5" ht="22.5">
      <c r="A11" s="488" t="s">
        <v>11</v>
      </c>
      <c r="B11" s="489">
        <v>30018</v>
      </c>
      <c r="C11" s="489">
        <v>26837.4</v>
      </c>
      <c r="D11" s="489">
        <v>4610.16</v>
      </c>
      <c r="E11" s="489">
        <f t="shared" si="0"/>
        <v>61465.56</v>
      </c>
    </row>
    <row r="12" spans="1:5" ht="12.75">
      <c r="A12" s="486" t="s">
        <v>12</v>
      </c>
      <c r="B12" s="487">
        <v>16356.45</v>
      </c>
      <c r="C12" s="487">
        <v>14988.3</v>
      </c>
      <c r="D12" s="487">
        <v>2916.73</v>
      </c>
      <c r="E12" s="487">
        <f t="shared" si="0"/>
        <v>34261.48</v>
      </c>
    </row>
    <row r="13" spans="1:5" ht="12.75">
      <c r="A13" s="488" t="s">
        <v>13</v>
      </c>
      <c r="B13" s="489">
        <v>53645.79</v>
      </c>
      <c r="C13" s="489">
        <v>5042.56</v>
      </c>
      <c r="D13" s="489"/>
      <c r="E13" s="489">
        <f t="shared" si="0"/>
        <v>58688.35</v>
      </c>
    </row>
    <row r="14" spans="1:5" ht="12.75">
      <c r="A14" s="486" t="s">
        <v>14</v>
      </c>
      <c r="B14" s="487">
        <f>-82222.94+15855.25</f>
        <v>-66367.69</v>
      </c>
      <c r="C14" s="487">
        <v>9068.08</v>
      </c>
      <c r="D14" s="487"/>
      <c r="E14" s="487">
        <f t="shared" si="0"/>
        <v>-57299.61</v>
      </c>
    </row>
    <row r="15" spans="1:5" ht="12.75">
      <c r="A15" s="490"/>
      <c r="B15" s="490"/>
      <c r="C15" s="490"/>
      <c r="D15" s="490"/>
      <c r="E15" s="490"/>
    </row>
    <row r="16" spans="1:5" ht="12.75">
      <c r="A16" s="490"/>
      <c r="B16" s="490"/>
      <c r="C16" s="490"/>
      <c r="D16" s="490"/>
      <c r="E16" s="490"/>
    </row>
    <row r="17" spans="1:5" ht="33.75">
      <c r="A17" s="487" t="s">
        <v>15</v>
      </c>
      <c r="B17" s="491" t="s">
        <v>16</v>
      </c>
      <c r="C17" s="491"/>
      <c r="D17" s="487" t="s">
        <v>17</v>
      </c>
      <c r="E17" s="487" t="s">
        <v>18</v>
      </c>
    </row>
    <row r="18" spans="1:5" ht="12.75">
      <c r="A18" s="491" t="s">
        <v>4</v>
      </c>
      <c r="B18" s="491"/>
      <c r="C18" s="491"/>
      <c r="D18" s="491"/>
      <c r="E18" s="491"/>
    </row>
    <row r="19" spans="1:5" ht="12.75">
      <c r="A19" s="486" t="s">
        <v>19</v>
      </c>
      <c r="B19" s="492" t="s">
        <v>20</v>
      </c>
      <c r="C19" s="492"/>
      <c r="D19" s="492"/>
      <c r="E19" s="487">
        <v>2712.36</v>
      </c>
    </row>
    <row r="20" spans="1:5" ht="12.75">
      <c r="A20" s="488"/>
      <c r="B20" s="493" t="s">
        <v>23</v>
      </c>
      <c r="C20" s="493"/>
      <c r="D20" s="489" t="s">
        <v>71</v>
      </c>
      <c r="E20" s="489">
        <v>2712.36</v>
      </c>
    </row>
    <row r="21" spans="1:5" ht="12.75">
      <c r="A21" s="486" t="s">
        <v>24</v>
      </c>
      <c r="B21" s="492" t="s">
        <v>20</v>
      </c>
      <c r="C21" s="492"/>
      <c r="D21" s="492"/>
      <c r="E21" s="487">
        <v>1598.7</v>
      </c>
    </row>
    <row r="22" spans="1:5" ht="25.5" customHeight="1">
      <c r="A22" s="488"/>
      <c r="B22" s="493" t="s">
        <v>25</v>
      </c>
      <c r="C22" s="493"/>
      <c r="D22" s="489" t="s">
        <v>83</v>
      </c>
      <c r="E22" s="489">
        <v>241.94</v>
      </c>
    </row>
    <row r="23" spans="1:5" ht="30" customHeight="1">
      <c r="A23" s="488"/>
      <c r="B23" s="493" t="s">
        <v>28</v>
      </c>
      <c r="C23" s="493"/>
      <c r="D23" s="489" t="s">
        <v>117</v>
      </c>
      <c r="E23" s="489">
        <v>1356.76</v>
      </c>
    </row>
    <row r="24" spans="1:5" ht="12.75">
      <c r="A24" s="486" t="s">
        <v>29</v>
      </c>
      <c r="B24" s="492" t="s">
        <v>20</v>
      </c>
      <c r="C24" s="492"/>
      <c r="D24" s="492"/>
      <c r="E24" s="487">
        <v>28547.37</v>
      </c>
    </row>
    <row r="25" spans="1:5" ht="22.5">
      <c r="A25" s="488"/>
      <c r="B25" s="493" t="s">
        <v>28</v>
      </c>
      <c r="C25" s="493"/>
      <c r="D25" s="489" t="s">
        <v>263</v>
      </c>
      <c r="E25" s="489">
        <v>28547.37</v>
      </c>
    </row>
    <row r="26" spans="1:5" ht="12.75">
      <c r="A26" s="486" t="s">
        <v>30</v>
      </c>
      <c r="B26" s="492" t="s">
        <v>20</v>
      </c>
      <c r="C26" s="492"/>
      <c r="D26" s="492"/>
      <c r="E26" s="487">
        <v>8150.69</v>
      </c>
    </row>
    <row r="27" spans="1:5" ht="12.75">
      <c r="A27" s="488"/>
      <c r="B27" s="493" t="s">
        <v>31</v>
      </c>
      <c r="C27" s="493"/>
      <c r="D27" s="489" t="s">
        <v>139</v>
      </c>
      <c r="E27" s="489">
        <v>8150.69</v>
      </c>
    </row>
    <row r="28" spans="1:5" ht="12.75">
      <c r="A28" s="486" t="s">
        <v>32</v>
      </c>
      <c r="B28" s="492" t="s">
        <v>20</v>
      </c>
      <c r="C28" s="492"/>
      <c r="D28" s="492"/>
      <c r="E28" s="487">
        <v>1645.97</v>
      </c>
    </row>
    <row r="29" spans="1:5" ht="12.75">
      <c r="A29" s="488"/>
      <c r="B29" s="493" t="s">
        <v>33</v>
      </c>
      <c r="C29" s="493"/>
      <c r="D29" s="489"/>
      <c r="E29" s="489">
        <v>645.97</v>
      </c>
    </row>
    <row r="30" spans="1:5" ht="12.75">
      <c r="A30" s="486" t="s">
        <v>35</v>
      </c>
      <c r="B30" s="492"/>
      <c r="C30" s="492"/>
      <c r="D30" s="492"/>
      <c r="E30" s="487">
        <v>5250.28</v>
      </c>
    </row>
    <row r="31" spans="1:5" ht="12.75">
      <c r="A31" s="486" t="s">
        <v>38</v>
      </c>
      <c r="B31" s="492"/>
      <c r="C31" s="492"/>
      <c r="D31" s="492"/>
      <c r="E31" s="487">
        <v>792.86</v>
      </c>
    </row>
    <row r="32" spans="1:5" ht="12.75">
      <c r="A32" s="486" t="s">
        <v>39</v>
      </c>
      <c r="B32" s="492"/>
      <c r="C32" s="492"/>
      <c r="D32" s="492"/>
      <c r="E32" s="487">
        <v>4947.56</v>
      </c>
    </row>
    <row r="33" spans="1:5" ht="12.75">
      <c r="A33" s="492" t="s">
        <v>40</v>
      </c>
      <c r="B33" s="492"/>
      <c r="C33" s="492"/>
      <c r="D33" s="492"/>
      <c r="E33" s="487">
        <v>53645.79</v>
      </c>
    </row>
    <row r="34" spans="1:5" ht="12.75">
      <c r="A34" s="491" t="s">
        <v>5</v>
      </c>
      <c r="B34" s="491"/>
      <c r="C34" s="491"/>
      <c r="D34" s="491"/>
      <c r="E34" s="491"/>
    </row>
    <row r="35" spans="1:5" ht="12.75">
      <c r="A35" s="486" t="s">
        <v>38</v>
      </c>
      <c r="B35" s="492"/>
      <c r="C35" s="492"/>
      <c r="D35" s="492"/>
      <c r="E35" s="487">
        <v>853.93</v>
      </c>
    </row>
    <row r="36" spans="1:5" ht="12.75">
      <c r="A36" s="486" t="s">
        <v>39</v>
      </c>
      <c r="B36" s="492"/>
      <c r="C36" s="492"/>
      <c r="D36" s="492"/>
      <c r="E36" s="487">
        <v>4188.63</v>
      </c>
    </row>
    <row r="37" spans="1:5" ht="12.75">
      <c r="A37" s="492" t="s">
        <v>40</v>
      </c>
      <c r="B37" s="492"/>
      <c r="C37" s="492"/>
      <c r="D37" s="492"/>
      <c r="E37" s="487">
        <v>5042.56</v>
      </c>
    </row>
    <row r="38" spans="1:5" ht="12.75">
      <c r="A38" s="490"/>
      <c r="B38" s="490"/>
      <c r="C38" s="490"/>
      <c r="D38" s="490"/>
      <c r="E38" s="490"/>
    </row>
    <row r="39" spans="1:5" ht="12.75">
      <c r="A39" s="494" t="s">
        <v>62</v>
      </c>
      <c r="B39" s="494"/>
      <c r="C39" s="494"/>
      <c r="D39" s="494"/>
      <c r="E39" s="494"/>
    </row>
    <row r="40" spans="1:5" ht="12.75">
      <c r="A40" s="494" t="s">
        <v>63</v>
      </c>
      <c r="B40" s="494"/>
      <c r="C40" s="494"/>
      <c r="D40" s="494"/>
      <c r="E40" s="494"/>
    </row>
    <row r="41" spans="1:5" ht="12.75">
      <c r="A41" s="494" t="s">
        <v>64</v>
      </c>
      <c r="B41" s="494"/>
      <c r="C41" s="494"/>
      <c r="D41" s="494"/>
      <c r="E41" s="494"/>
    </row>
  </sheetData>
  <sheetProtection/>
  <mergeCells count="33">
    <mergeCell ref="A39:E39"/>
    <mergeCell ref="A40:E40"/>
    <mergeCell ref="A41:E41"/>
    <mergeCell ref="B32:D32"/>
    <mergeCell ref="A33:D33"/>
    <mergeCell ref="A34:E34"/>
    <mergeCell ref="B35:D35"/>
    <mergeCell ref="B36:D36"/>
    <mergeCell ref="A37:D37"/>
    <mergeCell ref="B26:D26"/>
    <mergeCell ref="B27:C27"/>
    <mergeCell ref="B28:D28"/>
    <mergeCell ref="B29:C29"/>
    <mergeCell ref="B30:D30"/>
    <mergeCell ref="B31:D31"/>
    <mergeCell ref="B20:C20"/>
    <mergeCell ref="B21:D21"/>
    <mergeCell ref="B22:C22"/>
    <mergeCell ref="B23:C23"/>
    <mergeCell ref="B24:D24"/>
    <mergeCell ref="B25:C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125" style="0" customWidth="1"/>
    <col min="2" max="2" width="15.00390625" style="0" customWidth="1"/>
    <col min="3" max="4" width="15.625" style="0" customWidth="1"/>
    <col min="5" max="5" width="14.25390625" style="0" customWidth="1"/>
  </cols>
  <sheetData>
    <row r="1" spans="1:5" ht="12.75">
      <c r="A1" s="495" t="s">
        <v>0</v>
      </c>
      <c r="B1" s="496"/>
      <c r="C1" s="496"/>
      <c r="D1" s="496"/>
      <c r="E1" s="496"/>
    </row>
    <row r="2" spans="1:5" ht="12.75">
      <c r="A2" s="496" t="s">
        <v>1</v>
      </c>
      <c r="B2" s="496"/>
      <c r="C2" s="496"/>
      <c r="D2" s="496"/>
      <c r="E2" s="496"/>
    </row>
    <row r="3" spans="1:5" ht="12.75">
      <c r="A3" s="497" t="s">
        <v>2</v>
      </c>
      <c r="B3" s="497"/>
      <c r="C3" s="497" t="s">
        <v>264</v>
      </c>
      <c r="D3" s="497"/>
      <c r="E3" s="497"/>
    </row>
    <row r="4" spans="1:5" ht="12.75">
      <c r="A4" s="497" t="s">
        <v>265</v>
      </c>
      <c r="B4" s="497"/>
      <c r="C4" s="497" t="s">
        <v>67</v>
      </c>
      <c r="D4" s="497"/>
      <c r="E4" s="497"/>
    </row>
    <row r="5" spans="1:5" ht="12.75">
      <c r="A5" s="497" t="s">
        <v>3</v>
      </c>
      <c r="B5" s="497"/>
      <c r="C5" s="497" t="s">
        <v>199</v>
      </c>
      <c r="D5" s="497"/>
      <c r="E5" s="497"/>
    </row>
    <row r="6" spans="1:5" ht="12.75">
      <c r="A6" s="498"/>
      <c r="B6" s="499"/>
      <c r="C6" s="497" t="s">
        <v>266</v>
      </c>
      <c r="D6" s="497"/>
      <c r="E6" s="497"/>
    </row>
    <row r="7" spans="1:5" ht="12.75">
      <c r="A7" s="498"/>
      <c r="B7" s="499"/>
      <c r="C7" s="499"/>
      <c r="D7" s="499"/>
      <c r="E7" s="499"/>
    </row>
    <row r="8" spans="1:5" ht="33.75">
      <c r="A8" s="500"/>
      <c r="B8" s="501" t="s">
        <v>4</v>
      </c>
      <c r="C8" s="501" t="s">
        <v>5</v>
      </c>
      <c r="D8" s="501" t="s">
        <v>6</v>
      </c>
      <c r="E8" s="501" t="s">
        <v>8</v>
      </c>
    </row>
    <row r="9" spans="1:5" ht="12.75">
      <c r="A9" s="500" t="s">
        <v>9</v>
      </c>
      <c r="B9" s="501">
        <v>-19391.11</v>
      </c>
      <c r="C9" s="501">
        <v>1255.8</v>
      </c>
      <c r="D9" s="501">
        <v>12421.75</v>
      </c>
      <c r="E9" s="501">
        <f aca="true" t="shared" si="0" ref="E9:E14">SUM(B9:D9)</f>
        <v>-5713.560000000001</v>
      </c>
    </row>
    <row r="10" spans="1:5" ht="12.75">
      <c r="A10" s="502" t="s">
        <v>10</v>
      </c>
      <c r="B10" s="503">
        <v>31605.27</v>
      </c>
      <c r="C10" s="503">
        <v>28256.52</v>
      </c>
      <c r="D10" s="503">
        <v>4854.06</v>
      </c>
      <c r="E10" s="503">
        <f t="shared" si="0"/>
        <v>64715.85</v>
      </c>
    </row>
    <row r="11" spans="1:5" ht="22.5">
      <c r="A11" s="502" t="s">
        <v>11</v>
      </c>
      <c r="B11" s="503">
        <v>31605.27</v>
      </c>
      <c r="C11" s="503">
        <v>28256.52</v>
      </c>
      <c r="D11" s="503">
        <v>4854.06</v>
      </c>
      <c r="E11" s="503">
        <f t="shared" si="0"/>
        <v>64715.85</v>
      </c>
    </row>
    <row r="12" spans="1:5" ht="12.75">
      <c r="A12" s="500" t="s">
        <v>12</v>
      </c>
      <c r="B12" s="501">
        <v>30926.01</v>
      </c>
      <c r="C12" s="501">
        <v>28631.88</v>
      </c>
      <c r="D12" s="501">
        <v>5655.51</v>
      </c>
      <c r="E12" s="501">
        <f t="shared" si="0"/>
        <v>65213.4</v>
      </c>
    </row>
    <row r="13" spans="1:5" ht="12.75">
      <c r="A13" s="502" t="s">
        <v>13</v>
      </c>
      <c r="B13" s="503">
        <v>50289.37</v>
      </c>
      <c r="C13" s="503">
        <v>5362.53</v>
      </c>
      <c r="D13" s="503"/>
      <c r="E13" s="503">
        <f t="shared" si="0"/>
        <v>55651.9</v>
      </c>
    </row>
    <row r="14" spans="1:5" ht="12.75">
      <c r="A14" s="500" t="s">
        <v>14</v>
      </c>
      <c r="B14" s="501">
        <v>-38754.47</v>
      </c>
      <c r="C14" s="501">
        <v>24525.15</v>
      </c>
      <c r="D14" s="501">
        <v>18077.26</v>
      </c>
      <c r="E14" s="501">
        <f t="shared" si="0"/>
        <v>3847.9399999999987</v>
      </c>
    </row>
    <row r="15" spans="1:5" ht="12.75">
      <c r="A15" s="504"/>
      <c r="B15" s="504"/>
      <c r="C15" s="504"/>
      <c r="D15" s="504"/>
      <c r="E15" s="504"/>
    </row>
    <row r="16" spans="1:5" ht="12.75">
      <c r="A16" s="504"/>
      <c r="B16" s="504"/>
      <c r="C16" s="504"/>
      <c r="D16" s="504"/>
      <c r="E16" s="504"/>
    </row>
    <row r="17" spans="1:5" ht="22.5">
      <c r="A17" s="501" t="s">
        <v>15</v>
      </c>
      <c r="B17" s="505" t="s">
        <v>16</v>
      </c>
      <c r="C17" s="505"/>
      <c r="D17" s="501" t="s">
        <v>17</v>
      </c>
      <c r="E17" s="501" t="s">
        <v>18</v>
      </c>
    </row>
    <row r="18" spans="1:5" ht="12.75">
      <c r="A18" s="505" t="s">
        <v>4</v>
      </c>
      <c r="B18" s="505"/>
      <c r="C18" s="505"/>
      <c r="D18" s="505"/>
      <c r="E18" s="505"/>
    </row>
    <row r="19" spans="1:5" ht="12.75">
      <c r="A19" s="500" t="s">
        <v>19</v>
      </c>
      <c r="B19" s="506" t="s">
        <v>20</v>
      </c>
      <c r="C19" s="506"/>
      <c r="D19" s="506"/>
      <c r="E19" s="501">
        <v>3505.03</v>
      </c>
    </row>
    <row r="20" spans="1:5" ht="25.5" customHeight="1">
      <c r="A20" s="502"/>
      <c r="B20" s="507" t="s">
        <v>21</v>
      </c>
      <c r="C20" s="507"/>
      <c r="D20" s="503" t="s">
        <v>116</v>
      </c>
      <c r="E20" s="503">
        <v>750</v>
      </c>
    </row>
    <row r="21" spans="1:5" ht="12.75">
      <c r="A21" s="502"/>
      <c r="B21" s="507" t="s">
        <v>23</v>
      </c>
      <c r="C21" s="507"/>
      <c r="D21" s="503" t="s">
        <v>71</v>
      </c>
      <c r="E21" s="503">
        <v>2755.03</v>
      </c>
    </row>
    <row r="22" spans="1:5" ht="12.75">
      <c r="A22" s="500" t="s">
        <v>24</v>
      </c>
      <c r="B22" s="506" t="s">
        <v>20</v>
      </c>
      <c r="C22" s="506"/>
      <c r="D22" s="506"/>
      <c r="E22" s="501">
        <v>1322.12</v>
      </c>
    </row>
    <row r="23" spans="1:5" ht="25.5" customHeight="1">
      <c r="A23" s="502"/>
      <c r="B23" s="507" t="s">
        <v>25</v>
      </c>
      <c r="C23" s="507"/>
      <c r="D23" s="503" t="s">
        <v>26</v>
      </c>
      <c r="E23" s="503">
        <v>254.66</v>
      </c>
    </row>
    <row r="24" spans="1:5" ht="28.5" customHeight="1">
      <c r="A24" s="502"/>
      <c r="B24" s="507" t="s">
        <v>28</v>
      </c>
      <c r="C24" s="507"/>
      <c r="D24" s="503" t="s">
        <v>50</v>
      </c>
      <c r="E24" s="503">
        <v>1067.46</v>
      </c>
    </row>
    <row r="25" spans="1:5" ht="12.75">
      <c r="A25" s="500" t="s">
        <v>29</v>
      </c>
      <c r="B25" s="506" t="s">
        <v>20</v>
      </c>
      <c r="C25" s="506"/>
      <c r="D25" s="506"/>
      <c r="E25" s="501">
        <v>22243.93</v>
      </c>
    </row>
    <row r="26" spans="1:5" ht="30" customHeight="1">
      <c r="A26" s="502"/>
      <c r="B26" s="507" t="s">
        <v>28</v>
      </c>
      <c r="C26" s="507"/>
      <c r="D26" s="503" t="s">
        <v>267</v>
      </c>
      <c r="E26" s="503">
        <v>22243.93</v>
      </c>
    </row>
    <row r="27" spans="1:5" ht="12.75">
      <c r="A27" s="500" t="s">
        <v>30</v>
      </c>
      <c r="B27" s="506" t="s">
        <v>20</v>
      </c>
      <c r="C27" s="506"/>
      <c r="D27" s="506"/>
      <c r="E27" s="501">
        <v>11199.09</v>
      </c>
    </row>
    <row r="28" spans="1:5" ht="12.75">
      <c r="A28" s="502"/>
      <c r="B28" s="507" t="s">
        <v>31</v>
      </c>
      <c r="C28" s="507"/>
      <c r="D28" s="503" t="s">
        <v>201</v>
      </c>
      <c r="E28" s="503">
        <v>11199.09</v>
      </c>
    </row>
    <row r="29" spans="1:5" ht="12.75">
      <c r="A29" s="500" t="s">
        <v>32</v>
      </c>
      <c r="B29" s="506" t="s">
        <v>20</v>
      </c>
      <c r="C29" s="506"/>
      <c r="D29" s="506"/>
      <c r="E29" s="501">
        <v>680.2</v>
      </c>
    </row>
    <row r="30" spans="1:5" ht="12.75">
      <c r="A30" s="502"/>
      <c r="B30" s="507" t="s">
        <v>33</v>
      </c>
      <c r="C30" s="507"/>
      <c r="D30" s="503"/>
      <c r="E30" s="503">
        <v>680.2</v>
      </c>
    </row>
    <row r="31" spans="1:5" ht="12.75">
      <c r="A31" s="500" t="s">
        <v>35</v>
      </c>
      <c r="B31" s="506"/>
      <c r="C31" s="506"/>
      <c r="D31" s="506"/>
      <c r="E31" s="501">
        <v>5252.71</v>
      </c>
    </row>
    <row r="32" spans="1:5" ht="12.75">
      <c r="A32" s="500" t="s">
        <v>38</v>
      </c>
      <c r="B32" s="506"/>
      <c r="C32" s="506"/>
      <c r="D32" s="506"/>
      <c r="E32" s="501">
        <v>877.08</v>
      </c>
    </row>
    <row r="33" spans="1:5" ht="12.75">
      <c r="A33" s="500" t="s">
        <v>39</v>
      </c>
      <c r="B33" s="506"/>
      <c r="C33" s="506"/>
      <c r="D33" s="506"/>
      <c r="E33" s="501">
        <v>5209.21</v>
      </c>
    </row>
    <row r="34" spans="1:5" ht="12.75">
      <c r="A34" s="506" t="s">
        <v>40</v>
      </c>
      <c r="B34" s="506"/>
      <c r="C34" s="506"/>
      <c r="D34" s="506"/>
      <c r="E34" s="501">
        <v>50289.37</v>
      </c>
    </row>
    <row r="35" spans="1:5" ht="12.75">
      <c r="A35" s="505" t="s">
        <v>5</v>
      </c>
      <c r="B35" s="505"/>
      <c r="C35" s="505"/>
      <c r="D35" s="505"/>
      <c r="E35" s="505"/>
    </row>
    <row r="36" spans="1:5" ht="12.75">
      <c r="A36" s="500" t="s">
        <v>38</v>
      </c>
      <c r="B36" s="506"/>
      <c r="C36" s="506"/>
      <c r="D36" s="506"/>
      <c r="E36" s="501">
        <v>952.47</v>
      </c>
    </row>
    <row r="37" spans="1:5" ht="12.75">
      <c r="A37" s="500" t="s">
        <v>39</v>
      </c>
      <c r="B37" s="506"/>
      <c r="C37" s="506"/>
      <c r="D37" s="506"/>
      <c r="E37" s="501">
        <v>4410.06</v>
      </c>
    </row>
    <row r="38" spans="1:5" ht="12.75">
      <c r="A38" s="506" t="s">
        <v>40</v>
      </c>
      <c r="B38" s="506"/>
      <c r="C38" s="506"/>
      <c r="D38" s="506"/>
      <c r="E38" s="501">
        <v>5362.53</v>
      </c>
    </row>
    <row r="39" spans="1:5" ht="12.75">
      <c r="A39" s="504"/>
      <c r="B39" s="504"/>
      <c r="C39" s="504"/>
      <c r="D39" s="504"/>
      <c r="E39" s="504"/>
    </row>
    <row r="40" spans="1:5" ht="12.75">
      <c r="A40" s="508" t="s">
        <v>62</v>
      </c>
      <c r="B40" s="508"/>
      <c r="C40" s="508"/>
      <c r="D40" s="508"/>
      <c r="E40" s="508"/>
    </row>
    <row r="41" spans="1:5" ht="12.75">
      <c r="A41" s="508" t="s">
        <v>63</v>
      </c>
      <c r="B41" s="508"/>
      <c r="C41" s="508"/>
      <c r="D41" s="508"/>
      <c r="E41" s="508"/>
    </row>
    <row r="42" spans="1:5" ht="12.75">
      <c r="A42" s="508" t="s">
        <v>64</v>
      </c>
      <c r="B42" s="508"/>
      <c r="C42" s="508"/>
      <c r="D42" s="508"/>
      <c r="E42" s="508"/>
    </row>
  </sheetData>
  <sheetProtection/>
  <mergeCells count="34">
    <mergeCell ref="A38:D38"/>
    <mergeCell ref="A40:E40"/>
    <mergeCell ref="A41:E41"/>
    <mergeCell ref="A42:E42"/>
    <mergeCell ref="B32:D32"/>
    <mergeCell ref="B33:D33"/>
    <mergeCell ref="A34:D34"/>
    <mergeCell ref="A35:E35"/>
    <mergeCell ref="B36:D36"/>
    <mergeCell ref="B37:D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8.875" style="0" customWidth="1"/>
    <col min="2" max="2" width="16.00390625" style="0" customWidth="1"/>
    <col min="3" max="3" width="14.125" style="0" customWidth="1"/>
    <col min="4" max="4" width="14.25390625" style="0" customWidth="1"/>
    <col min="5" max="5" width="16.625" style="0" customWidth="1"/>
  </cols>
  <sheetData>
    <row r="1" spans="1:5" ht="12.75">
      <c r="A1" s="509" t="s">
        <v>0</v>
      </c>
      <c r="B1" s="510"/>
      <c r="C1" s="510"/>
      <c r="D1" s="510"/>
      <c r="E1" s="510"/>
    </row>
    <row r="2" spans="1:5" ht="12.75">
      <c r="A2" s="510" t="s">
        <v>1</v>
      </c>
      <c r="B2" s="510"/>
      <c r="C2" s="510"/>
      <c r="D2" s="510"/>
      <c r="E2" s="510"/>
    </row>
    <row r="3" spans="1:5" ht="12.75">
      <c r="A3" s="511" t="s">
        <v>2</v>
      </c>
      <c r="B3" s="511"/>
      <c r="C3" s="511" t="s">
        <v>268</v>
      </c>
      <c r="D3" s="511"/>
      <c r="E3" s="511"/>
    </row>
    <row r="4" spans="1:5" ht="12.75">
      <c r="A4" s="511" t="s">
        <v>269</v>
      </c>
      <c r="B4" s="511"/>
      <c r="C4" s="511" t="s">
        <v>67</v>
      </c>
      <c r="D4" s="511"/>
      <c r="E4" s="511"/>
    </row>
    <row r="5" spans="1:5" ht="12.75">
      <c r="A5" s="511" t="s">
        <v>3</v>
      </c>
      <c r="B5" s="511"/>
      <c r="C5" s="511" t="s">
        <v>270</v>
      </c>
      <c r="D5" s="511"/>
      <c r="E5" s="511"/>
    </row>
    <row r="6" spans="1:5" ht="12.75">
      <c r="A6" s="512"/>
      <c r="B6" s="513"/>
      <c r="C6" s="511" t="s">
        <v>271</v>
      </c>
      <c r="D6" s="511"/>
      <c r="E6" s="511"/>
    </row>
    <row r="7" spans="1:5" ht="12.75">
      <c r="A7" s="512"/>
      <c r="B7" s="513"/>
      <c r="C7" s="511" t="s">
        <v>272</v>
      </c>
      <c r="D7" s="511"/>
      <c r="E7" s="511"/>
    </row>
    <row r="8" spans="1:5" ht="12.75">
      <c r="A8" s="512"/>
      <c r="B8" s="513"/>
      <c r="C8" s="513"/>
      <c r="D8" s="513"/>
      <c r="E8" s="513"/>
    </row>
    <row r="9" spans="1:5" ht="33.75">
      <c r="A9" s="514"/>
      <c r="B9" s="515" t="s">
        <v>4</v>
      </c>
      <c r="C9" s="515" t="s">
        <v>5</v>
      </c>
      <c r="D9" s="515" t="s">
        <v>6</v>
      </c>
      <c r="E9" s="515" t="s">
        <v>8</v>
      </c>
    </row>
    <row r="10" spans="1:5" ht="12.75">
      <c r="A10" s="514" t="s">
        <v>9</v>
      </c>
      <c r="B10" s="515">
        <v>-39622.38</v>
      </c>
      <c r="C10" s="515">
        <v>12082.04</v>
      </c>
      <c r="D10" s="515">
        <v>11011.2</v>
      </c>
      <c r="E10" s="515">
        <f aca="true" t="shared" si="0" ref="E10:E15">SUM(B10:D10)</f>
        <v>-16529.139999999996</v>
      </c>
    </row>
    <row r="11" spans="1:5" ht="12.75">
      <c r="A11" s="516" t="s">
        <v>10</v>
      </c>
      <c r="B11" s="517">
        <v>30690.45</v>
      </c>
      <c r="C11" s="517">
        <v>27438.6</v>
      </c>
      <c r="D11" s="517">
        <v>4011.21</v>
      </c>
      <c r="E11" s="517">
        <f t="shared" si="0"/>
        <v>62140.26</v>
      </c>
    </row>
    <row r="12" spans="1:5" ht="22.5">
      <c r="A12" s="516" t="s">
        <v>11</v>
      </c>
      <c r="B12" s="517">
        <v>30690.45</v>
      </c>
      <c r="C12" s="517">
        <v>27438.6</v>
      </c>
      <c r="D12" s="517">
        <v>3543.03</v>
      </c>
      <c r="E12" s="517">
        <f t="shared" si="0"/>
        <v>61672.08</v>
      </c>
    </row>
    <row r="13" spans="1:5" ht="12.75">
      <c r="A13" s="514" t="s">
        <v>12</v>
      </c>
      <c r="B13" s="515">
        <v>22744.65</v>
      </c>
      <c r="C13" s="515">
        <v>21183.71</v>
      </c>
      <c r="D13" s="515">
        <v>3835.89</v>
      </c>
      <c r="E13" s="515">
        <f t="shared" si="0"/>
        <v>47764.25</v>
      </c>
    </row>
    <row r="14" spans="1:5" ht="12.75">
      <c r="A14" s="516" t="s">
        <v>13</v>
      </c>
      <c r="B14" s="517">
        <v>53832.53</v>
      </c>
      <c r="C14" s="517">
        <v>5178.52</v>
      </c>
      <c r="D14" s="517"/>
      <c r="E14" s="517">
        <f t="shared" si="0"/>
        <v>59011.05</v>
      </c>
    </row>
    <row r="15" spans="1:5" ht="12.75">
      <c r="A15" s="514" t="s">
        <v>14</v>
      </c>
      <c r="B15" s="515">
        <f>-70710.26+14847.09</f>
        <v>-55863.17</v>
      </c>
      <c r="C15" s="515">
        <v>28087.23</v>
      </c>
      <c r="D15" s="515"/>
      <c r="E15" s="515">
        <f t="shared" si="0"/>
        <v>-27775.94</v>
      </c>
    </row>
    <row r="16" spans="1:5" ht="12.75">
      <c r="A16" s="518"/>
      <c r="B16" s="518"/>
      <c r="C16" s="518"/>
      <c r="D16" s="518"/>
      <c r="E16" s="518"/>
    </row>
    <row r="17" spans="1:5" ht="12.75">
      <c r="A17" s="518"/>
      <c r="B17" s="518"/>
      <c r="C17" s="518"/>
      <c r="D17" s="518"/>
      <c r="E17" s="518"/>
    </row>
    <row r="18" spans="1:5" ht="33.75">
      <c r="A18" s="515" t="s">
        <v>15</v>
      </c>
      <c r="B18" s="519" t="s">
        <v>16</v>
      </c>
      <c r="C18" s="519"/>
      <c r="D18" s="515" t="s">
        <v>17</v>
      </c>
      <c r="E18" s="515" t="s">
        <v>18</v>
      </c>
    </row>
    <row r="19" spans="1:5" ht="12.75">
      <c r="A19" s="519" t="s">
        <v>4</v>
      </c>
      <c r="B19" s="519"/>
      <c r="C19" s="519"/>
      <c r="D19" s="519"/>
      <c r="E19" s="519"/>
    </row>
    <row r="20" spans="1:5" ht="12.75">
      <c r="A20" s="514" t="s">
        <v>19</v>
      </c>
      <c r="B20" s="520" t="s">
        <v>20</v>
      </c>
      <c r="C20" s="520"/>
      <c r="D20" s="520"/>
      <c r="E20" s="515">
        <v>3480.43</v>
      </c>
    </row>
    <row r="21" spans="1:5" ht="20.25" customHeight="1">
      <c r="A21" s="516"/>
      <c r="B21" s="521" t="s">
        <v>21</v>
      </c>
      <c r="C21" s="521"/>
      <c r="D21" s="517" t="s">
        <v>116</v>
      </c>
      <c r="E21" s="517">
        <v>750</v>
      </c>
    </row>
    <row r="22" spans="1:5" ht="17.25" customHeight="1">
      <c r="A22" s="516"/>
      <c r="B22" s="521" t="s">
        <v>23</v>
      </c>
      <c r="C22" s="521"/>
      <c r="D22" s="517" t="s">
        <v>71</v>
      </c>
      <c r="E22" s="517">
        <v>2730.43</v>
      </c>
    </row>
    <row r="23" spans="1:5" ht="12.75">
      <c r="A23" s="514" t="s">
        <v>24</v>
      </c>
      <c r="B23" s="520" t="s">
        <v>20</v>
      </c>
      <c r="C23" s="520"/>
      <c r="D23" s="520"/>
      <c r="E23" s="515">
        <v>1689.71</v>
      </c>
    </row>
    <row r="24" spans="1:5" ht="24.75" customHeight="1">
      <c r="A24" s="516"/>
      <c r="B24" s="521" t="s">
        <v>25</v>
      </c>
      <c r="C24" s="521"/>
      <c r="D24" s="517" t="s">
        <v>72</v>
      </c>
      <c r="E24" s="517">
        <v>247.34</v>
      </c>
    </row>
    <row r="25" spans="1:5" ht="24.75" customHeight="1">
      <c r="A25" s="516"/>
      <c r="B25" s="521" t="s">
        <v>28</v>
      </c>
      <c r="C25" s="521"/>
      <c r="D25" s="517" t="s">
        <v>117</v>
      </c>
      <c r="E25" s="517">
        <v>1442.37</v>
      </c>
    </row>
    <row r="26" spans="1:5" ht="12.75">
      <c r="A26" s="514" t="s">
        <v>29</v>
      </c>
      <c r="B26" s="520" t="s">
        <v>20</v>
      </c>
      <c r="C26" s="520"/>
      <c r="D26" s="520"/>
      <c r="E26" s="515">
        <v>25664.77</v>
      </c>
    </row>
    <row r="27" spans="1:5" ht="27" customHeight="1">
      <c r="A27" s="516"/>
      <c r="B27" s="521" t="s">
        <v>28</v>
      </c>
      <c r="C27" s="521"/>
      <c r="D27" s="517" t="s">
        <v>214</v>
      </c>
      <c r="E27" s="517">
        <v>25664.77</v>
      </c>
    </row>
    <row r="28" spans="1:5" ht="12.75">
      <c r="A28" s="514" t="s">
        <v>30</v>
      </c>
      <c r="B28" s="520" t="s">
        <v>20</v>
      </c>
      <c r="C28" s="520"/>
      <c r="D28" s="520"/>
      <c r="E28" s="515">
        <v>11199.09</v>
      </c>
    </row>
    <row r="29" spans="1:5" ht="12.75">
      <c r="A29" s="516"/>
      <c r="B29" s="521" t="s">
        <v>31</v>
      </c>
      <c r="C29" s="521"/>
      <c r="D29" s="517" t="s">
        <v>201</v>
      </c>
      <c r="E29" s="517">
        <v>11199.09</v>
      </c>
    </row>
    <row r="30" spans="1:5" ht="12.75">
      <c r="A30" s="514" t="s">
        <v>32</v>
      </c>
      <c r="B30" s="520" t="s">
        <v>20</v>
      </c>
      <c r="C30" s="520"/>
      <c r="D30" s="520"/>
      <c r="E30" s="515">
        <v>660.47</v>
      </c>
    </row>
    <row r="31" spans="1:5" ht="12.75">
      <c r="A31" s="516"/>
      <c r="B31" s="521" t="s">
        <v>33</v>
      </c>
      <c r="C31" s="521"/>
      <c r="D31" s="517"/>
      <c r="E31" s="517">
        <v>660.47</v>
      </c>
    </row>
    <row r="32" spans="1:5" ht="12.75">
      <c r="A32" s="514" t="s">
        <v>35</v>
      </c>
      <c r="B32" s="520"/>
      <c r="C32" s="520"/>
      <c r="D32" s="520"/>
      <c r="E32" s="515">
        <v>5251.3</v>
      </c>
    </row>
    <row r="33" spans="1:5" ht="12.75">
      <c r="A33" s="514" t="s">
        <v>38</v>
      </c>
      <c r="B33" s="520"/>
      <c r="C33" s="520"/>
      <c r="D33" s="520"/>
      <c r="E33" s="515">
        <v>828.29</v>
      </c>
    </row>
    <row r="34" spans="1:5" ht="12.75">
      <c r="A34" s="514" t="s">
        <v>39</v>
      </c>
      <c r="B34" s="520"/>
      <c r="C34" s="520"/>
      <c r="D34" s="520"/>
      <c r="E34" s="515">
        <v>5058.47</v>
      </c>
    </row>
    <row r="35" spans="1:5" ht="12.75">
      <c r="A35" s="520" t="s">
        <v>40</v>
      </c>
      <c r="B35" s="520"/>
      <c r="C35" s="520"/>
      <c r="D35" s="520"/>
      <c r="E35" s="515">
        <v>53832.53</v>
      </c>
    </row>
    <row r="36" spans="1:5" ht="12.75">
      <c r="A36" s="519" t="s">
        <v>5</v>
      </c>
      <c r="B36" s="519"/>
      <c r="C36" s="519"/>
      <c r="D36" s="519"/>
      <c r="E36" s="519"/>
    </row>
    <row r="37" spans="1:5" ht="12.75">
      <c r="A37" s="514" t="s">
        <v>38</v>
      </c>
      <c r="B37" s="520"/>
      <c r="C37" s="520"/>
      <c r="D37" s="520"/>
      <c r="E37" s="515">
        <v>896.13</v>
      </c>
    </row>
    <row r="38" spans="1:5" ht="12.75">
      <c r="A38" s="514" t="s">
        <v>39</v>
      </c>
      <c r="B38" s="520"/>
      <c r="C38" s="520"/>
      <c r="D38" s="520"/>
      <c r="E38" s="515">
        <v>4282.39</v>
      </c>
    </row>
    <row r="39" spans="1:5" ht="12.75">
      <c r="A39" s="520" t="s">
        <v>40</v>
      </c>
      <c r="B39" s="520"/>
      <c r="C39" s="520"/>
      <c r="D39" s="520"/>
      <c r="E39" s="515">
        <v>5178.52</v>
      </c>
    </row>
    <row r="40" spans="1:5" ht="12.75">
      <c r="A40" s="518"/>
      <c r="B40" s="518"/>
      <c r="C40" s="518"/>
      <c r="D40" s="518"/>
      <c r="E40" s="518"/>
    </row>
    <row r="41" spans="1:5" ht="12.75">
      <c r="A41" s="522" t="s">
        <v>62</v>
      </c>
      <c r="B41" s="522"/>
      <c r="C41" s="522"/>
      <c r="D41" s="522"/>
      <c r="E41" s="522"/>
    </row>
    <row r="42" spans="1:5" ht="12.75">
      <c r="A42" s="522" t="s">
        <v>63</v>
      </c>
      <c r="B42" s="522"/>
      <c r="C42" s="522"/>
      <c r="D42" s="522"/>
      <c r="E42" s="522"/>
    </row>
    <row r="43" spans="1:5" ht="12.75">
      <c r="A43" s="522" t="s">
        <v>64</v>
      </c>
      <c r="B43" s="522"/>
      <c r="C43" s="522"/>
      <c r="D43" s="522"/>
      <c r="E43" s="522"/>
    </row>
  </sheetData>
  <sheetProtection/>
  <mergeCells count="35">
    <mergeCell ref="B38:D38"/>
    <mergeCell ref="A39:D39"/>
    <mergeCell ref="A41:E41"/>
    <mergeCell ref="A42:E42"/>
    <mergeCell ref="A43:E43"/>
    <mergeCell ref="B32:D32"/>
    <mergeCell ref="B33:D33"/>
    <mergeCell ref="B34:D34"/>
    <mergeCell ref="A35:D35"/>
    <mergeCell ref="A36:E36"/>
    <mergeCell ref="B37:D37"/>
    <mergeCell ref="B26:D26"/>
    <mergeCell ref="B27:C27"/>
    <mergeCell ref="B28:D28"/>
    <mergeCell ref="B29:C29"/>
    <mergeCell ref="B30:D30"/>
    <mergeCell ref="B31:C31"/>
    <mergeCell ref="B20:D20"/>
    <mergeCell ref="B21:C21"/>
    <mergeCell ref="B22:C22"/>
    <mergeCell ref="B23:D23"/>
    <mergeCell ref="B24:C24"/>
    <mergeCell ref="B25:C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4.00390625" style="0" customWidth="1"/>
    <col min="2" max="2" width="19.00390625" style="0" customWidth="1"/>
    <col min="3" max="3" width="17.875" style="0" customWidth="1"/>
    <col min="4" max="4" width="17.75390625" style="0" customWidth="1"/>
    <col min="5" max="5" width="15.375" style="0" customWidth="1"/>
  </cols>
  <sheetData>
    <row r="1" spans="1:5" ht="12.75">
      <c r="A1" s="523" t="s">
        <v>0</v>
      </c>
      <c r="B1" s="524"/>
      <c r="C1" s="524"/>
      <c r="D1" s="524"/>
      <c r="E1" s="524"/>
    </row>
    <row r="2" spans="1:5" ht="12.75">
      <c r="A2" s="524" t="s">
        <v>1</v>
      </c>
      <c r="B2" s="524"/>
      <c r="C2" s="524"/>
      <c r="D2" s="524"/>
      <c r="E2" s="524"/>
    </row>
    <row r="3" spans="1:5" ht="12.75">
      <c r="A3" s="525" t="s">
        <v>2</v>
      </c>
      <c r="B3" s="525"/>
      <c r="C3" s="525" t="s">
        <v>273</v>
      </c>
      <c r="D3" s="525"/>
      <c r="E3" s="525"/>
    </row>
    <row r="4" spans="1:5" ht="12.75">
      <c r="A4" s="525" t="s">
        <v>274</v>
      </c>
      <c r="B4" s="525"/>
      <c r="C4" s="525" t="s">
        <v>67</v>
      </c>
      <c r="D4" s="525"/>
      <c r="E4" s="525"/>
    </row>
    <row r="5" spans="1:5" ht="12.75">
      <c r="A5" s="525" t="s">
        <v>3</v>
      </c>
      <c r="B5" s="525"/>
      <c r="C5" s="525" t="s">
        <v>142</v>
      </c>
      <c r="D5" s="525"/>
      <c r="E5" s="525"/>
    </row>
    <row r="6" spans="1:5" ht="12.75">
      <c r="A6" s="526"/>
      <c r="B6" s="527"/>
      <c r="C6" s="525" t="s">
        <v>275</v>
      </c>
      <c r="D6" s="525"/>
      <c r="E6" s="525"/>
    </row>
    <row r="7" spans="1:5" ht="12.75">
      <c r="A7" s="526"/>
      <c r="B7" s="527"/>
      <c r="C7" s="525" t="s">
        <v>276</v>
      </c>
      <c r="D7" s="525"/>
      <c r="E7" s="525"/>
    </row>
    <row r="8" spans="1:5" ht="12.75">
      <c r="A8" s="526"/>
      <c r="B8" s="527"/>
      <c r="C8" s="527"/>
      <c r="D8" s="527"/>
      <c r="E8" s="527"/>
    </row>
    <row r="9" spans="1:5" ht="33.75">
      <c r="A9" s="528"/>
      <c r="B9" s="529" t="s">
        <v>4</v>
      </c>
      <c r="C9" s="529" t="s">
        <v>5</v>
      </c>
      <c r="D9" s="529" t="s">
        <v>6</v>
      </c>
      <c r="E9" s="529" t="s">
        <v>8</v>
      </c>
    </row>
    <row r="10" spans="1:5" ht="22.5">
      <c r="A10" s="528" t="s">
        <v>9</v>
      </c>
      <c r="B10" s="529">
        <v>-36084.3</v>
      </c>
      <c r="C10" s="529">
        <v>16960.82</v>
      </c>
      <c r="D10" s="529">
        <v>2420.69</v>
      </c>
      <c r="E10" s="529">
        <f aca="true" t="shared" si="0" ref="E10:E15">SUM(B10:D10)</f>
        <v>-16702.790000000005</v>
      </c>
    </row>
    <row r="11" spans="1:5" ht="12.75">
      <c r="A11" s="530" t="s">
        <v>10</v>
      </c>
      <c r="B11" s="531">
        <v>30860.78</v>
      </c>
      <c r="C11" s="531">
        <v>27590.88</v>
      </c>
      <c r="D11" s="531">
        <v>4033.26</v>
      </c>
      <c r="E11" s="531">
        <f t="shared" si="0"/>
        <v>62484.920000000006</v>
      </c>
    </row>
    <row r="12" spans="1:5" ht="22.5">
      <c r="A12" s="530" t="s">
        <v>11</v>
      </c>
      <c r="B12" s="531">
        <v>30860.78</v>
      </c>
      <c r="C12" s="531">
        <v>27590.88</v>
      </c>
      <c r="D12" s="531">
        <v>3851.49</v>
      </c>
      <c r="E12" s="531">
        <f t="shared" si="0"/>
        <v>62303.15</v>
      </c>
    </row>
    <row r="13" spans="1:5" ht="12.75">
      <c r="A13" s="528" t="s">
        <v>12</v>
      </c>
      <c r="B13" s="529">
        <v>19717.26</v>
      </c>
      <c r="C13" s="529">
        <v>17911.83</v>
      </c>
      <c r="D13" s="529">
        <v>2633.38</v>
      </c>
      <c r="E13" s="529">
        <f t="shared" si="0"/>
        <v>40262.469999999994</v>
      </c>
    </row>
    <row r="14" spans="1:5" ht="12.75">
      <c r="A14" s="530" t="s">
        <v>13</v>
      </c>
      <c r="B14" s="531">
        <v>46428.02</v>
      </c>
      <c r="C14" s="531">
        <v>13061.1</v>
      </c>
      <c r="D14" s="531"/>
      <c r="E14" s="531">
        <f t="shared" si="0"/>
        <v>59489.119999999995</v>
      </c>
    </row>
    <row r="15" spans="1:5" ht="22.5">
      <c r="A15" s="528" t="s">
        <v>14</v>
      </c>
      <c r="B15" s="529">
        <f>-62795.06+5054.07</f>
        <v>-57740.99</v>
      </c>
      <c r="C15" s="529">
        <v>21811.55</v>
      </c>
      <c r="D15" s="529"/>
      <c r="E15" s="529">
        <f t="shared" si="0"/>
        <v>-35929.44</v>
      </c>
    </row>
    <row r="16" spans="1:5" ht="12.75">
      <c r="A16" s="532"/>
      <c r="B16" s="532"/>
      <c r="C16" s="532"/>
      <c r="D16" s="532"/>
      <c r="E16" s="532"/>
    </row>
    <row r="17" spans="1:5" ht="12.75">
      <c r="A17" s="532"/>
      <c r="B17" s="532"/>
      <c r="C17" s="532"/>
      <c r="D17" s="532"/>
      <c r="E17" s="532"/>
    </row>
    <row r="18" spans="1:5" ht="22.5">
      <c r="A18" s="529" t="s">
        <v>15</v>
      </c>
      <c r="B18" s="533" t="s">
        <v>16</v>
      </c>
      <c r="C18" s="533"/>
      <c r="D18" s="529" t="s">
        <v>17</v>
      </c>
      <c r="E18" s="529" t="s">
        <v>18</v>
      </c>
    </row>
    <row r="19" spans="1:5" ht="12.75">
      <c r="A19" s="533" t="s">
        <v>4</v>
      </c>
      <c r="B19" s="533"/>
      <c r="C19" s="533"/>
      <c r="D19" s="533"/>
      <c r="E19" s="533"/>
    </row>
    <row r="20" spans="1:5" ht="12.75">
      <c r="A20" s="528" t="s">
        <v>19</v>
      </c>
      <c r="B20" s="534" t="s">
        <v>20</v>
      </c>
      <c r="C20" s="534"/>
      <c r="D20" s="534"/>
      <c r="E20" s="529">
        <v>0</v>
      </c>
    </row>
    <row r="21" spans="1:5" ht="22.5">
      <c r="A21" s="528" t="s">
        <v>24</v>
      </c>
      <c r="B21" s="534" t="s">
        <v>20</v>
      </c>
      <c r="C21" s="534"/>
      <c r="D21" s="534"/>
      <c r="E21" s="529">
        <v>1302</v>
      </c>
    </row>
    <row r="22" spans="1:5" ht="12.75">
      <c r="A22" s="530"/>
      <c r="B22" s="535" t="s">
        <v>25</v>
      </c>
      <c r="C22" s="535"/>
      <c r="D22" s="531" t="s">
        <v>72</v>
      </c>
      <c r="E22" s="531">
        <v>248.74</v>
      </c>
    </row>
    <row r="23" spans="1:5" ht="12.75">
      <c r="A23" s="530"/>
      <c r="B23" s="535" t="s">
        <v>28</v>
      </c>
      <c r="C23" s="535"/>
      <c r="D23" s="531" t="s">
        <v>50</v>
      </c>
      <c r="E23" s="531">
        <v>3788.3</v>
      </c>
    </row>
    <row r="24" spans="1:5" ht="12.75">
      <c r="A24" s="528" t="s">
        <v>29</v>
      </c>
      <c r="B24" s="534" t="s">
        <v>20</v>
      </c>
      <c r="C24" s="534"/>
      <c r="D24" s="534"/>
      <c r="E24" s="529">
        <v>22880.77</v>
      </c>
    </row>
    <row r="25" spans="1:5" ht="12.75">
      <c r="A25" s="530"/>
      <c r="B25" s="535" t="s">
        <v>28</v>
      </c>
      <c r="C25" s="535"/>
      <c r="D25" s="531" t="s">
        <v>277</v>
      </c>
      <c r="E25" s="531">
        <v>22880.77</v>
      </c>
    </row>
    <row r="26" spans="1:5" ht="12.75">
      <c r="A26" s="528" t="s">
        <v>30</v>
      </c>
      <c r="B26" s="534" t="s">
        <v>20</v>
      </c>
      <c r="C26" s="534"/>
      <c r="D26" s="534"/>
      <c r="E26" s="529">
        <v>7698.13</v>
      </c>
    </row>
    <row r="27" spans="1:5" ht="12.75">
      <c r="A27" s="530"/>
      <c r="B27" s="535" t="s">
        <v>31</v>
      </c>
      <c r="C27" s="535"/>
      <c r="D27" s="531" t="s">
        <v>119</v>
      </c>
      <c r="E27" s="531">
        <v>7698.13</v>
      </c>
    </row>
    <row r="28" spans="1:5" ht="22.5">
      <c r="A28" s="528" t="s">
        <v>32</v>
      </c>
      <c r="B28" s="534" t="s">
        <v>20</v>
      </c>
      <c r="C28" s="534"/>
      <c r="D28" s="534"/>
      <c r="E28" s="529">
        <v>664.13</v>
      </c>
    </row>
    <row r="29" spans="1:5" ht="12.75">
      <c r="A29" s="530"/>
      <c r="B29" s="535" t="s">
        <v>33</v>
      </c>
      <c r="C29" s="535"/>
      <c r="D29" s="531"/>
      <c r="E29" s="531">
        <v>664.13</v>
      </c>
    </row>
    <row r="30" spans="1:5" ht="12.75">
      <c r="A30" s="528" t="s">
        <v>35</v>
      </c>
      <c r="B30" s="534"/>
      <c r="C30" s="534"/>
      <c r="D30" s="534"/>
      <c r="E30" s="529">
        <v>5251.49</v>
      </c>
    </row>
    <row r="31" spans="1:5" ht="12.75">
      <c r="A31" s="528" t="s">
        <v>38</v>
      </c>
      <c r="B31" s="534"/>
      <c r="C31" s="534"/>
      <c r="D31" s="534"/>
      <c r="E31" s="529">
        <v>809.98</v>
      </c>
    </row>
    <row r="32" spans="1:5" ht="12.75">
      <c r="A32" s="528" t="s">
        <v>39</v>
      </c>
      <c r="B32" s="534"/>
      <c r="C32" s="534"/>
      <c r="D32" s="534"/>
      <c r="E32" s="529">
        <v>5086.48</v>
      </c>
    </row>
    <row r="33" spans="1:5" ht="12.75">
      <c r="A33" s="534" t="s">
        <v>40</v>
      </c>
      <c r="B33" s="534"/>
      <c r="C33" s="534"/>
      <c r="D33" s="534"/>
      <c r="E33" s="529">
        <v>46428.02</v>
      </c>
    </row>
    <row r="34" spans="1:5" ht="12.75">
      <c r="A34" s="533" t="s">
        <v>5</v>
      </c>
      <c r="B34" s="533"/>
      <c r="C34" s="533"/>
      <c r="D34" s="533"/>
      <c r="E34" s="533"/>
    </row>
    <row r="35" spans="1:5" ht="12.75">
      <c r="A35" s="528" t="s">
        <v>29</v>
      </c>
      <c r="B35" s="534" t="s">
        <v>20</v>
      </c>
      <c r="C35" s="534"/>
      <c r="D35" s="534"/>
      <c r="E35" s="529">
        <v>7883</v>
      </c>
    </row>
    <row r="36" spans="1:5" ht="12.75">
      <c r="A36" s="530"/>
      <c r="B36" s="535" t="s">
        <v>49</v>
      </c>
      <c r="C36" s="535"/>
      <c r="D36" s="531" t="s">
        <v>59</v>
      </c>
      <c r="E36" s="531">
        <v>7883</v>
      </c>
    </row>
    <row r="37" spans="1:5" ht="12.75">
      <c r="A37" s="528" t="s">
        <v>38</v>
      </c>
      <c r="B37" s="534"/>
      <c r="C37" s="534"/>
      <c r="D37" s="534"/>
      <c r="E37" s="529">
        <v>871.88</v>
      </c>
    </row>
    <row r="38" spans="1:5" ht="12.75">
      <c r="A38" s="528" t="s">
        <v>39</v>
      </c>
      <c r="B38" s="534"/>
      <c r="C38" s="534"/>
      <c r="D38" s="534"/>
      <c r="E38" s="529">
        <v>4306.22</v>
      </c>
    </row>
    <row r="39" spans="1:5" ht="12.75">
      <c r="A39" s="534" t="s">
        <v>40</v>
      </c>
      <c r="B39" s="534"/>
      <c r="C39" s="534"/>
      <c r="D39" s="534"/>
      <c r="E39" s="529">
        <v>13061.1</v>
      </c>
    </row>
    <row r="40" spans="1:5" ht="12.75">
      <c r="A40" s="532"/>
      <c r="B40" s="532"/>
      <c r="C40" s="532"/>
      <c r="D40" s="532"/>
      <c r="E40" s="532"/>
    </row>
    <row r="41" spans="1:5" ht="12.75">
      <c r="A41" s="536" t="s">
        <v>62</v>
      </c>
      <c r="B41" s="536"/>
      <c r="C41" s="536"/>
      <c r="D41" s="536"/>
      <c r="E41" s="536"/>
    </row>
    <row r="42" spans="1:5" ht="12.75">
      <c r="A42" s="536" t="s">
        <v>63</v>
      </c>
      <c r="B42" s="536"/>
      <c r="C42" s="536"/>
      <c r="D42" s="536"/>
      <c r="E42" s="536"/>
    </row>
    <row r="43" spans="1:5" ht="12.75">
      <c r="A43" s="536" t="s">
        <v>64</v>
      </c>
      <c r="B43" s="536"/>
      <c r="C43" s="536"/>
      <c r="D43" s="536"/>
      <c r="E43" s="536"/>
    </row>
  </sheetData>
  <sheetProtection/>
  <mergeCells count="35">
    <mergeCell ref="B38:D38"/>
    <mergeCell ref="A39:D39"/>
    <mergeCell ref="A41:E41"/>
    <mergeCell ref="A42:E42"/>
    <mergeCell ref="A43:E43"/>
    <mergeCell ref="B32:D32"/>
    <mergeCell ref="A33:D33"/>
    <mergeCell ref="A34:E34"/>
    <mergeCell ref="B35:D35"/>
    <mergeCell ref="B36:C36"/>
    <mergeCell ref="B37:D37"/>
    <mergeCell ref="B26:D26"/>
    <mergeCell ref="B27:C27"/>
    <mergeCell ref="B28:D28"/>
    <mergeCell ref="B29:C29"/>
    <mergeCell ref="B30:D30"/>
    <mergeCell ref="B31:D31"/>
    <mergeCell ref="B20:D20"/>
    <mergeCell ref="B21:D21"/>
    <mergeCell ref="B22:C22"/>
    <mergeCell ref="B23:C23"/>
    <mergeCell ref="B24:D24"/>
    <mergeCell ref="B25:C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8.875" style="0" customWidth="1"/>
    <col min="2" max="2" width="20.25390625" style="0" customWidth="1"/>
    <col min="3" max="3" width="16.25390625" style="0" customWidth="1"/>
    <col min="4" max="4" width="15.625" style="0" customWidth="1"/>
    <col min="5" max="5" width="15.125" style="0" customWidth="1"/>
  </cols>
  <sheetData>
    <row r="1" spans="1:5" ht="12.75">
      <c r="A1" s="537" t="s">
        <v>0</v>
      </c>
      <c r="B1" s="538"/>
      <c r="C1" s="538"/>
      <c r="D1" s="538"/>
      <c r="E1" s="538"/>
    </row>
    <row r="2" spans="1:5" ht="12.75">
      <c r="A2" s="538" t="s">
        <v>1</v>
      </c>
      <c r="B2" s="538"/>
      <c r="C2" s="538"/>
      <c r="D2" s="538"/>
      <c r="E2" s="538"/>
    </row>
    <row r="3" spans="1:5" ht="12.75">
      <c r="A3" s="539" t="s">
        <v>2</v>
      </c>
      <c r="B3" s="539"/>
      <c r="C3" s="539" t="s">
        <v>278</v>
      </c>
      <c r="D3" s="539"/>
      <c r="E3" s="539"/>
    </row>
    <row r="4" spans="1:5" ht="12.75">
      <c r="A4" s="539" t="s">
        <v>279</v>
      </c>
      <c r="B4" s="539"/>
      <c r="C4" s="539" t="s">
        <v>149</v>
      </c>
      <c r="D4" s="539"/>
      <c r="E4" s="539"/>
    </row>
    <row r="5" spans="1:5" ht="12.75">
      <c r="A5" s="539" t="s">
        <v>3</v>
      </c>
      <c r="B5" s="539"/>
      <c r="C5" s="539" t="s">
        <v>280</v>
      </c>
      <c r="D5" s="539"/>
      <c r="E5" s="539"/>
    </row>
    <row r="6" spans="1:5" ht="12.75">
      <c r="A6" s="540"/>
      <c r="B6" s="541"/>
      <c r="C6" s="539" t="s">
        <v>281</v>
      </c>
      <c r="D6" s="539"/>
      <c r="E6" s="539"/>
    </row>
    <row r="7" spans="1:5" ht="12.75">
      <c r="A7" s="540"/>
      <c r="B7" s="541"/>
      <c r="C7" s="541"/>
      <c r="D7" s="541"/>
      <c r="E7" s="541"/>
    </row>
    <row r="8" spans="1:5" ht="22.5">
      <c r="A8" s="542"/>
      <c r="B8" s="543" t="s">
        <v>4</v>
      </c>
      <c r="C8" s="543" t="s">
        <v>5</v>
      </c>
      <c r="D8" s="543" t="s">
        <v>6</v>
      </c>
      <c r="E8" s="543" t="s">
        <v>8</v>
      </c>
    </row>
    <row r="9" spans="1:5" ht="12.75">
      <c r="A9" s="542" t="s">
        <v>9</v>
      </c>
      <c r="B9" s="543">
        <v>-32477.14</v>
      </c>
      <c r="C9" s="543">
        <v>-1463.91</v>
      </c>
      <c r="D9" s="543">
        <v>21189.02</v>
      </c>
      <c r="E9" s="543">
        <f aca="true" t="shared" si="0" ref="E9:E14">SUM(B9:D9)</f>
        <v>-12752.030000000002</v>
      </c>
    </row>
    <row r="10" spans="1:5" ht="12.75">
      <c r="A10" s="544" t="s">
        <v>10</v>
      </c>
      <c r="B10" s="545">
        <v>49224.04</v>
      </c>
      <c r="C10" s="545">
        <v>42224.68</v>
      </c>
      <c r="D10" s="545">
        <v>8183.77</v>
      </c>
      <c r="E10" s="545">
        <f t="shared" si="0"/>
        <v>99632.49</v>
      </c>
    </row>
    <row r="11" spans="1:5" ht="22.5">
      <c r="A11" s="544" t="s">
        <v>11</v>
      </c>
      <c r="B11" s="545">
        <v>49224.04</v>
      </c>
      <c r="C11" s="545">
        <v>42224.68</v>
      </c>
      <c r="D11" s="545">
        <v>8183.77</v>
      </c>
      <c r="E11" s="545">
        <f t="shared" si="0"/>
        <v>99632.49</v>
      </c>
    </row>
    <row r="12" spans="1:5" ht="12.75">
      <c r="A12" s="542" t="s">
        <v>12</v>
      </c>
      <c r="B12" s="543">
        <v>49085.85</v>
      </c>
      <c r="C12" s="543">
        <v>43099.63</v>
      </c>
      <c r="D12" s="543">
        <v>9192.69</v>
      </c>
      <c r="E12" s="543">
        <f t="shared" si="0"/>
        <v>101378.17</v>
      </c>
    </row>
    <row r="13" spans="1:5" ht="12.75">
      <c r="A13" s="544" t="s">
        <v>13</v>
      </c>
      <c r="B13" s="545">
        <v>78422.03</v>
      </c>
      <c r="C13" s="545">
        <v>45999.28</v>
      </c>
      <c r="D13" s="545"/>
      <c r="E13" s="545">
        <f t="shared" si="0"/>
        <v>124421.31</v>
      </c>
    </row>
    <row r="14" spans="1:5" ht="12.75">
      <c r="A14" s="542" t="s">
        <v>14</v>
      </c>
      <c r="B14" s="543">
        <f>-61813.32+30381.71</f>
        <v>-31431.61</v>
      </c>
      <c r="C14" s="543">
        <v>-4363.56</v>
      </c>
      <c r="D14" s="543"/>
      <c r="E14" s="543">
        <f t="shared" si="0"/>
        <v>-35795.17</v>
      </c>
    </row>
    <row r="15" spans="1:5" ht="12.75">
      <c r="A15" s="546"/>
      <c r="B15" s="546"/>
      <c r="C15" s="546"/>
      <c r="D15" s="546"/>
      <c r="E15" s="546"/>
    </row>
    <row r="16" spans="1:5" ht="12.75">
      <c r="A16" s="546"/>
      <c r="B16" s="546"/>
      <c r="C16" s="546"/>
      <c r="D16" s="546"/>
      <c r="E16" s="546"/>
    </row>
    <row r="17" spans="1:5" ht="22.5">
      <c r="A17" s="543" t="s">
        <v>15</v>
      </c>
      <c r="B17" s="547" t="s">
        <v>16</v>
      </c>
      <c r="C17" s="547"/>
      <c r="D17" s="543" t="s">
        <v>17</v>
      </c>
      <c r="E17" s="543" t="s">
        <v>18</v>
      </c>
    </row>
    <row r="18" spans="1:5" ht="12.75">
      <c r="A18" s="547" t="s">
        <v>4</v>
      </c>
      <c r="B18" s="547"/>
      <c r="C18" s="547"/>
      <c r="D18" s="547"/>
      <c r="E18" s="547"/>
    </row>
    <row r="19" spans="1:5" ht="12.75">
      <c r="A19" s="542" t="s">
        <v>19</v>
      </c>
      <c r="B19" s="548" t="s">
        <v>20</v>
      </c>
      <c r="C19" s="548"/>
      <c r="D19" s="548"/>
      <c r="E19" s="543">
        <v>3680.91</v>
      </c>
    </row>
    <row r="20" spans="1:5" ht="12.75">
      <c r="A20" s="544"/>
      <c r="B20" s="549" t="s">
        <v>23</v>
      </c>
      <c r="C20" s="549"/>
      <c r="D20" s="545" t="s">
        <v>71</v>
      </c>
      <c r="E20" s="545">
        <v>3680.91</v>
      </c>
    </row>
    <row r="21" spans="1:5" ht="12.75">
      <c r="A21" s="542" t="s">
        <v>24</v>
      </c>
      <c r="B21" s="548" t="s">
        <v>20</v>
      </c>
      <c r="C21" s="548"/>
      <c r="D21" s="548"/>
      <c r="E21" s="543">
        <v>2331.25</v>
      </c>
    </row>
    <row r="22" spans="1:5" ht="12.75">
      <c r="A22" s="544"/>
      <c r="B22" s="549" t="s">
        <v>25</v>
      </c>
      <c r="C22" s="549"/>
      <c r="D22" s="545" t="s">
        <v>72</v>
      </c>
      <c r="E22" s="545">
        <v>458.1</v>
      </c>
    </row>
    <row r="23" spans="1:5" ht="12.75">
      <c r="A23" s="544"/>
      <c r="B23" s="549" t="s">
        <v>28</v>
      </c>
      <c r="C23" s="549"/>
      <c r="D23" s="545" t="s">
        <v>117</v>
      </c>
      <c r="E23" s="545">
        <v>1873.15</v>
      </c>
    </row>
    <row r="24" spans="1:5" ht="12.75">
      <c r="A24" s="542" t="s">
        <v>29</v>
      </c>
      <c r="B24" s="548" t="s">
        <v>20</v>
      </c>
      <c r="C24" s="548"/>
      <c r="D24" s="548"/>
      <c r="E24" s="543">
        <v>43081.31</v>
      </c>
    </row>
    <row r="25" spans="1:5" ht="12.75">
      <c r="A25" s="544"/>
      <c r="B25" s="549" t="s">
        <v>28</v>
      </c>
      <c r="C25" s="549"/>
      <c r="D25" s="545" t="s">
        <v>214</v>
      </c>
      <c r="E25" s="545">
        <v>43081.31</v>
      </c>
    </row>
    <row r="26" spans="1:5" ht="12.75">
      <c r="A26" s="542" t="s">
        <v>30</v>
      </c>
      <c r="B26" s="548" t="s">
        <v>20</v>
      </c>
      <c r="C26" s="548"/>
      <c r="D26" s="548"/>
      <c r="E26" s="543">
        <v>11961.48</v>
      </c>
    </row>
    <row r="27" spans="1:5" ht="12.75">
      <c r="A27" s="544"/>
      <c r="B27" s="549" t="s">
        <v>31</v>
      </c>
      <c r="C27" s="549"/>
      <c r="D27" s="545" t="s">
        <v>282</v>
      </c>
      <c r="E27" s="545">
        <v>11961.48</v>
      </c>
    </row>
    <row r="28" spans="1:5" ht="12.75">
      <c r="A28" s="542" t="s">
        <v>32</v>
      </c>
      <c r="B28" s="548" t="s">
        <v>20</v>
      </c>
      <c r="C28" s="548"/>
      <c r="D28" s="548"/>
      <c r="E28" s="543">
        <v>1225.26</v>
      </c>
    </row>
    <row r="29" spans="1:5" ht="12.75">
      <c r="A29" s="544"/>
      <c r="B29" s="549" t="s">
        <v>33</v>
      </c>
      <c r="C29" s="549"/>
      <c r="D29" s="545"/>
      <c r="E29" s="545">
        <v>1225.26</v>
      </c>
    </row>
    <row r="30" spans="1:5" ht="12.75">
      <c r="A30" s="542" t="s">
        <v>35</v>
      </c>
      <c r="B30" s="548"/>
      <c r="C30" s="548"/>
      <c r="D30" s="548"/>
      <c r="E30" s="543">
        <v>5290.6</v>
      </c>
    </row>
    <row r="31" spans="1:5" ht="12.75">
      <c r="A31" s="542" t="s">
        <v>38</v>
      </c>
      <c r="B31" s="548"/>
      <c r="C31" s="548"/>
      <c r="D31" s="548"/>
      <c r="E31" s="543">
        <v>1568.28</v>
      </c>
    </row>
    <row r="32" spans="1:5" ht="12.75">
      <c r="A32" s="542" t="s">
        <v>39</v>
      </c>
      <c r="B32" s="548"/>
      <c r="C32" s="548"/>
      <c r="D32" s="548"/>
      <c r="E32" s="543">
        <v>9282.94</v>
      </c>
    </row>
    <row r="33" spans="1:5" ht="12.75">
      <c r="A33" s="548" t="s">
        <v>40</v>
      </c>
      <c r="B33" s="548"/>
      <c r="C33" s="548"/>
      <c r="D33" s="548"/>
      <c r="E33" s="543">
        <v>78422.03</v>
      </c>
    </row>
    <row r="34" spans="1:5" ht="12.75">
      <c r="A34" s="547" t="s">
        <v>5</v>
      </c>
      <c r="B34" s="547"/>
      <c r="C34" s="547"/>
      <c r="D34" s="547"/>
      <c r="E34" s="547"/>
    </row>
    <row r="35" spans="1:5" ht="12.75">
      <c r="A35" s="542" t="s">
        <v>30</v>
      </c>
      <c r="B35" s="548" t="s">
        <v>20</v>
      </c>
      <c r="C35" s="548"/>
      <c r="D35" s="548"/>
      <c r="E35" s="543">
        <v>36600</v>
      </c>
    </row>
    <row r="36" spans="1:5" ht="12.75">
      <c r="A36" s="544"/>
      <c r="B36" s="549" t="s">
        <v>57</v>
      </c>
      <c r="C36" s="549"/>
      <c r="D36" s="545" t="s">
        <v>45</v>
      </c>
      <c r="E36" s="545">
        <v>36600</v>
      </c>
    </row>
    <row r="37" spans="1:5" ht="12.75">
      <c r="A37" s="542" t="s">
        <v>38</v>
      </c>
      <c r="B37" s="548"/>
      <c r="C37" s="548"/>
      <c r="D37" s="548"/>
      <c r="E37" s="543">
        <v>1679.04</v>
      </c>
    </row>
    <row r="38" spans="1:5" ht="12.75">
      <c r="A38" s="542" t="s">
        <v>39</v>
      </c>
      <c r="B38" s="548"/>
      <c r="C38" s="548"/>
      <c r="D38" s="548"/>
      <c r="E38" s="543">
        <v>7720.24</v>
      </c>
    </row>
    <row r="39" spans="1:5" ht="12.75">
      <c r="A39" s="548" t="s">
        <v>40</v>
      </c>
      <c r="B39" s="548"/>
      <c r="C39" s="548"/>
      <c r="D39" s="548"/>
      <c r="E39" s="543">
        <v>45999.28</v>
      </c>
    </row>
    <row r="40" spans="1:5" ht="12.75">
      <c r="A40" s="546"/>
      <c r="B40" s="546"/>
      <c r="C40" s="546"/>
      <c r="D40" s="546"/>
      <c r="E40" s="546"/>
    </row>
    <row r="41" spans="1:5" ht="12.75">
      <c r="A41" s="550" t="s">
        <v>62</v>
      </c>
      <c r="B41" s="550"/>
      <c r="C41" s="550"/>
      <c r="D41" s="550"/>
      <c r="E41" s="550"/>
    </row>
    <row r="42" spans="1:5" ht="12.75">
      <c r="A42" s="550" t="s">
        <v>63</v>
      </c>
      <c r="B42" s="550"/>
      <c r="C42" s="550"/>
      <c r="D42" s="550"/>
      <c r="E42" s="550"/>
    </row>
    <row r="43" spans="1:5" ht="12.75">
      <c r="A43" s="550" t="s">
        <v>64</v>
      </c>
      <c r="B43" s="550"/>
      <c r="C43" s="550"/>
      <c r="D43" s="550"/>
      <c r="E43" s="550"/>
    </row>
  </sheetData>
  <sheetProtection/>
  <mergeCells count="35">
    <mergeCell ref="B38:D38"/>
    <mergeCell ref="A39:D39"/>
    <mergeCell ref="A41:E41"/>
    <mergeCell ref="A42:E42"/>
    <mergeCell ref="A43:E43"/>
    <mergeCell ref="B32:D32"/>
    <mergeCell ref="A33:D33"/>
    <mergeCell ref="A34:E34"/>
    <mergeCell ref="B35:D35"/>
    <mergeCell ref="B36:C36"/>
    <mergeCell ref="B37:D37"/>
    <mergeCell ref="B26:D26"/>
    <mergeCell ref="B27:C27"/>
    <mergeCell ref="B28:D28"/>
    <mergeCell ref="B29:C29"/>
    <mergeCell ref="B30:D30"/>
    <mergeCell ref="B31:D31"/>
    <mergeCell ref="B20:C20"/>
    <mergeCell ref="B21:D21"/>
    <mergeCell ref="B22:C22"/>
    <mergeCell ref="B23:C23"/>
    <mergeCell ref="B24:D24"/>
    <mergeCell ref="B25:C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26.625" style="0" customWidth="1"/>
    <col min="2" max="2" width="15.00390625" style="0" customWidth="1"/>
    <col min="3" max="3" width="17.375" style="0" customWidth="1"/>
    <col min="4" max="4" width="14.25390625" style="0" customWidth="1"/>
    <col min="5" max="5" width="13.125" style="0" customWidth="1"/>
  </cols>
  <sheetData>
    <row r="1" spans="1:5" ht="12.75">
      <c r="A1" s="61" t="s">
        <v>0</v>
      </c>
      <c r="B1" s="62"/>
      <c r="C1" s="62"/>
      <c r="D1" s="62"/>
      <c r="E1" s="62"/>
    </row>
    <row r="2" spans="1:5" ht="12.75">
      <c r="A2" s="62" t="s">
        <v>1</v>
      </c>
      <c r="B2" s="62"/>
      <c r="C2" s="62"/>
      <c r="D2" s="62"/>
      <c r="E2" s="62"/>
    </row>
    <row r="3" spans="1:5" ht="12.75">
      <c r="A3" s="63" t="s">
        <v>2</v>
      </c>
      <c r="B3" s="63"/>
      <c r="C3" s="63" t="s">
        <v>92</v>
      </c>
      <c r="D3" s="63"/>
      <c r="E3" s="63"/>
    </row>
    <row r="4" spans="1:5" ht="12.75">
      <c r="A4" s="63" t="s">
        <v>93</v>
      </c>
      <c r="B4" s="63"/>
      <c r="C4" s="63" t="s">
        <v>89</v>
      </c>
      <c r="D4" s="63"/>
      <c r="E4" s="63"/>
    </row>
    <row r="5" spans="1:5" ht="12.75">
      <c r="A5" s="63" t="s">
        <v>3</v>
      </c>
      <c r="B5" s="63"/>
      <c r="C5" s="63" t="s">
        <v>94</v>
      </c>
      <c r="D5" s="63"/>
      <c r="E5" s="63"/>
    </row>
    <row r="6" spans="1:5" ht="12.75">
      <c r="A6" s="64"/>
      <c r="B6" s="65"/>
      <c r="C6" s="63" t="s">
        <v>95</v>
      </c>
      <c r="D6" s="63"/>
      <c r="E6" s="63"/>
    </row>
    <row r="7" spans="1:5" ht="12.75">
      <c r="A7" s="64"/>
      <c r="B7" s="65"/>
      <c r="C7" s="65"/>
      <c r="D7" s="65"/>
      <c r="E7" s="65"/>
    </row>
    <row r="8" spans="1:5" ht="33.75">
      <c r="A8" s="66"/>
      <c r="B8" s="67" t="s">
        <v>4</v>
      </c>
      <c r="C8" s="67" t="s">
        <v>5</v>
      </c>
      <c r="D8" s="67" t="s">
        <v>6</v>
      </c>
      <c r="E8" s="67" t="s">
        <v>8</v>
      </c>
    </row>
    <row r="9" spans="1:5" ht="12.75">
      <c r="A9" s="66" t="s">
        <v>9</v>
      </c>
      <c r="B9" s="67">
        <v>-6300.22</v>
      </c>
      <c r="C9" s="67">
        <v>-755.28</v>
      </c>
      <c r="D9" s="67"/>
      <c r="E9" s="67">
        <f aca="true" t="shared" si="0" ref="E9:E14">SUM(B9:D9)</f>
        <v>-7055.5</v>
      </c>
    </row>
    <row r="10" spans="1:5" ht="12.75">
      <c r="A10" s="68" t="s">
        <v>10</v>
      </c>
      <c r="B10" s="69">
        <v>6582.6</v>
      </c>
      <c r="C10" s="69">
        <v>1511</v>
      </c>
      <c r="D10" s="69"/>
      <c r="E10" s="69">
        <f t="shared" si="0"/>
        <v>8093.6</v>
      </c>
    </row>
    <row r="11" spans="1:5" ht="22.5">
      <c r="A11" s="68" t="s">
        <v>11</v>
      </c>
      <c r="B11" s="69">
        <v>6582.6</v>
      </c>
      <c r="C11" s="69">
        <v>2266.5</v>
      </c>
      <c r="D11" s="69"/>
      <c r="E11" s="69">
        <f t="shared" si="0"/>
        <v>8849.1</v>
      </c>
    </row>
    <row r="12" spans="1:5" ht="12.75">
      <c r="A12" s="66" t="s">
        <v>12</v>
      </c>
      <c r="B12" s="67">
        <v>6757.57</v>
      </c>
      <c r="C12" s="67">
        <v>1181.28</v>
      </c>
      <c r="D12" s="67"/>
      <c r="E12" s="67">
        <f t="shared" si="0"/>
        <v>7938.849999999999</v>
      </c>
    </row>
    <row r="13" spans="1:5" ht="12.75">
      <c r="A13" s="68" t="s">
        <v>13</v>
      </c>
      <c r="B13" s="69">
        <v>9878.88</v>
      </c>
      <c r="C13" s="69">
        <v>523.38</v>
      </c>
      <c r="D13" s="69"/>
      <c r="E13" s="69">
        <f t="shared" si="0"/>
        <v>10402.259999999998</v>
      </c>
    </row>
    <row r="14" spans="1:5" ht="12.75">
      <c r="A14" s="66" t="s">
        <v>14</v>
      </c>
      <c r="B14" s="67">
        <v>-9421.53</v>
      </c>
      <c r="C14" s="67">
        <v>-97.38</v>
      </c>
      <c r="D14" s="67"/>
      <c r="E14" s="67">
        <f t="shared" si="0"/>
        <v>-9518.91</v>
      </c>
    </row>
    <row r="15" spans="1:5" ht="12.75">
      <c r="A15" s="70"/>
      <c r="B15" s="70"/>
      <c r="C15" s="70"/>
      <c r="D15" s="70"/>
      <c r="E15" s="70"/>
    </row>
    <row r="16" spans="1:5" ht="12.75">
      <c r="A16" s="70"/>
      <c r="B16" s="70"/>
      <c r="C16" s="70"/>
      <c r="D16" s="70"/>
      <c r="E16" s="70"/>
    </row>
    <row r="17" spans="1:5" ht="33.75">
      <c r="A17" s="67" t="s">
        <v>15</v>
      </c>
      <c r="B17" s="71" t="s">
        <v>16</v>
      </c>
      <c r="C17" s="71"/>
      <c r="D17" s="67" t="s">
        <v>17</v>
      </c>
      <c r="E17" s="67" t="s">
        <v>18</v>
      </c>
    </row>
    <row r="18" spans="1:5" ht="12.75">
      <c r="A18" s="71" t="s">
        <v>4</v>
      </c>
      <c r="B18" s="71"/>
      <c r="C18" s="71"/>
      <c r="D18" s="71"/>
      <c r="E18" s="71"/>
    </row>
    <row r="19" spans="1:5" ht="12.75">
      <c r="A19" s="66" t="s">
        <v>30</v>
      </c>
      <c r="B19" s="72" t="s">
        <v>20</v>
      </c>
      <c r="C19" s="72"/>
      <c r="D19" s="72"/>
      <c r="E19" s="67">
        <v>7860.4</v>
      </c>
    </row>
    <row r="20" spans="1:5" ht="12.75">
      <c r="A20" s="68"/>
      <c r="B20" s="73" t="s">
        <v>31</v>
      </c>
      <c r="C20" s="73"/>
      <c r="D20" s="69" t="s">
        <v>96</v>
      </c>
      <c r="E20" s="69">
        <v>7860.4</v>
      </c>
    </row>
    <row r="21" spans="1:5" ht="12.75">
      <c r="A21" s="66" t="s">
        <v>32</v>
      </c>
      <c r="B21" s="72" t="s">
        <v>20</v>
      </c>
      <c r="C21" s="72"/>
      <c r="D21" s="72"/>
      <c r="E21" s="67">
        <v>215.47</v>
      </c>
    </row>
    <row r="22" spans="1:5" ht="12.75">
      <c r="A22" s="68"/>
      <c r="B22" s="73" t="s">
        <v>33</v>
      </c>
      <c r="C22" s="73"/>
      <c r="D22" s="69"/>
      <c r="E22" s="69">
        <v>215.47</v>
      </c>
    </row>
    <row r="23" spans="1:5" ht="12.75">
      <c r="A23" s="66" t="s">
        <v>35</v>
      </c>
      <c r="B23" s="72"/>
      <c r="C23" s="72"/>
      <c r="D23" s="72"/>
      <c r="E23" s="67">
        <v>2.06</v>
      </c>
    </row>
    <row r="24" spans="1:5" ht="12.75">
      <c r="A24" s="66" t="s">
        <v>38</v>
      </c>
      <c r="B24" s="72"/>
      <c r="C24" s="72"/>
      <c r="D24" s="72"/>
      <c r="E24" s="67">
        <v>199.46</v>
      </c>
    </row>
    <row r="25" spans="1:5" ht="12.75">
      <c r="A25" s="66" t="s">
        <v>39</v>
      </c>
      <c r="B25" s="72"/>
      <c r="C25" s="72"/>
      <c r="D25" s="72"/>
      <c r="E25" s="67">
        <v>1601.49</v>
      </c>
    </row>
    <row r="26" spans="1:5" ht="12.75">
      <c r="A26" s="72" t="s">
        <v>40</v>
      </c>
      <c r="B26" s="72"/>
      <c r="C26" s="72"/>
      <c r="D26" s="72"/>
      <c r="E26" s="67">
        <v>9878.88</v>
      </c>
    </row>
    <row r="27" spans="1:5" ht="12.75">
      <c r="A27" s="71" t="s">
        <v>5</v>
      </c>
      <c r="B27" s="71"/>
      <c r="C27" s="71"/>
      <c r="D27" s="71"/>
      <c r="E27" s="71"/>
    </row>
    <row r="28" spans="1:5" ht="12.75">
      <c r="A28" s="66" t="s">
        <v>38</v>
      </c>
      <c r="B28" s="72"/>
      <c r="C28" s="72"/>
      <c r="D28" s="72"/>
      <c r="E28" s="67">
        <v>49.76</v>
      </c>
    </row>
    <row r="29" spans="1:5" ht="12.75">
      <c r="A29" s="66" t="s">
        <v>39</v>
      </c>
      <c r="B29" s="72"/>
      <c r="C29" s="72"/>
      <c r="D29" s="72"/>
      <c r="E29" s="67">
        <v>473.62</v>
      </c>
    </row>
    <row r="30" spans="1:5" ht="12.75">
      <c r="A30" s="72" t="s">
        <v>40</v>
      </c>
      <c r="B30" s="72"/>
      <c r="C30" s="73"/>
      <c r="D30" s="73"/>
      <c r="E30" s="69">
        <v>523.38</v>
      </c>
    </row>
    <row r="31" spans="1:5" ht="12.75">
      <c r="A31" s="72" t="s">
        <v>61</v>
      </c>
      <c r="B31" s="72"/>
      <c r="C31" s="72"/>
      <c r="D31" s="72"/>
      <c r="E31" s="67">
        <v>10402.26</v>
      </c>
    </row>
    <row r="32" spans="1:5" ht="12.75">
      <c r="A32" s="70"/>
      <c r="B32" s="70"/>
      <c r="C32" s="70"/>
      <c r="D32" s="70"/>
      <c r="E32" s="70"/>
    </row>
    <row r="33" spans="1:5" ht="12.75">
      <c r="A33" s="74" t="s">
        <v>62</v>
      </c>
      <c r="B33" s="74"/>
      <c r="C33" s="74"/>
      <c r="D33" s="74"/>
      <c r="E33" s="74"/>
    </row>
    <row r="34" spans="1:5" ht="12.75">
      <c r="A34" s="74" t="s">
        <v>63</v>
      </c>
      <c r="B34" s="74"/>
      <c r="C34" s="74"/>
      <c r="D34" s="74"/>
      <c r="E34" s="74"/>
    </row>
    <row r="35" spans="1:5" ht="12.75">
      <c r="A35" s="74" t="s">
        <v>64</v>
      </c>
      <c r="B35" s="74"/>
      <c r="C35" s="74"/>
      <c r="D35" s="74"/>
      <c r="E35" s="74"/>
    </row>
  </sheetData>
  <sheetProtection/>
  <mergeCells count="27">
    <mergeCell ref="A33:E33"/>
    <mergeCell ref="A34:E34"/>
    <mergeCell ref="A35:E35"/>
    <mergeCell ref="A26:D26"/>
    <mergeCell ref="A27:E27"/>
    <mergeCell ref="B28:D28"/>
    <mergeCell ref="B29:D29"/>
    <mergeCell ref="A30:D30"/>
    <mergeCell ref="A31:D31"/>
    <mergeCell ref="B20:C20"/>
    <mergeCell ref="B21:D21"/>
    <mergeCell ref="B22:C22"/>
    <mergeCell ref="B23:D23"/>
    <mergeCell ref="B24:D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25390625" style="0" customWidth="1"/>
    <col min="2" max="2" width="15.375" style="0" customWidth="1"/>
    <col min="3" max="3" width="23.625" style="0" customWidth="1"/>
    <col min="4" max="4" width="19.625" style="0" customWidth="1"/>
    <col min="5" max="5" width="13.00390625" style="0" customWidth="1"/>
  </cols>
  <sheetData>
    <row r="1" spans="1:5" ht="12.75">
      <c r="A1" s="551" t="s">
        <v>0</v>
      </c>
      <c r="B1" s="552"/>
      <c r="C1" s="552"/>
      <c r="D1" s="552"/>
      <c r="E1" s="552"/>
    </row>
    <row r="2" spans="1:5" ht="12.75">
      <c r="A2" s="552" t="s">
        <v>1</v>
      </c>
      <c r="B2" s="552"/>
      <c r="C2" s="552"/>
      <c r="D2" s="552"/>
      <c r="E2" s="552"/>
    </row>
    <row r="3" spans="1:5" ht="12.75">
      <c r="A3" s="553" t="s">
        <v>2</v>
      </c>
      <c r="B3" s="553"/>
      <c r="C3" s="553" t="s">
        <v>283</v>
      </c>
      <c r="D3" s="553"/>
      <c r="E3" s="553"/>
    </row>
    <row r="4" spans="1:5" ht="12.75">
      <c r="A4" s="553" t="s">
        <v>284</v>
      </c>
      <c r="B4" s="553"/>
      <c r="C4" s="553" t="s">
        <v>285</v>
      </c>
      <c r="D4" s="553"/>
      <c r="E4" s="553"/>
    </row>
    <row r="5" spans="1:5" ht="12.75">
      <c r="A5" s="553" t="s">
        <v>3</v>
      </c>
      <c r="B5" s="553"/>
      <c r="C5" s="553" t="s">
        <v>286</v>
      </c>
      <c r="D5" s="553"/>
      <c r="E5" s="553"/>
    </row>
    <row r="6" spans="1:5" ht="12.75">
      <c r="A6" s="554"/>
      <c r="B6" s="555"/>
      <c r="C6" s="553" t="s">
        <v>287</v>
      </c>
      <c r="D6" s="553"/>
      <c r="E6" s="553"/>
    </row>
    <row r="7" spans="1:5" ht="12.75">
      <c r="A7" s="554"/>
      <c r="B7" s="555"/>
      <c r="C7" s="553" t="s">
        <v>288</v>
      </c>
      <c r="D7" s="553"/>
      <c r="E7" s="553"/>
    </row>
    <row r="8" spans="1:5" ht="12.75">
      <c r="A8" s="554"/>
      <c r="B8" s="555"/>
      <c r="C8" s="555"/>
      <c r="D8" s="555"/>
      <c r="E8" s="555"/>
    </row>
    <row r="9" spans="1:5" ht="33.75">
      <c r="A9" s="556"/>
      <c r="B9" s="7" t="s">
        <v>4</v>
      </c>
      <c r="C9" s="7" t="s">
        <v>5</v>
      </c>
      <c r="D9" s="7" t="s">
        <v>6</v>
      </c>
      <c r="E9" s="7" t="s">
        <v>8</v>
      </c>
    </row>
    <row r="10" spans="1:5" ht="12.75">
      <c r="A10" s="556" t="s">
        <v>9</v>
      </c>
      <c r="B10" s="7">
        <v>-43812.95</v>
      </c>
      <c r="C10" s="7">
        <v>-1604.34</v>
      </c>
      <c r="D10" s="7">
        <v>-3293.57</v>
      </c>
      <c r="E10" s="7">
        <f aca="true" t="shared" si="0" ref="E10:E15">SUM(B10:D10)</f>
        <v>-48710.85999999999</v>
      </c>
    </row>
    <row r="11" spans="1:5" ht="12.75">
      <c r="A11" s="557" t="s">
        <v>10</v>
      </c>
      <c r="B11" s="558">
        <v>34151.47</v>
      </c>
      <c r="C11" s="558">
        <v>30532.92</v>
      </c>
      <c r="D11" s="558"/>
      <c r="E11" s="558">
        <f t="shared" si="0"/>
        <v>64684.39</v>
      </c>
    </row>
    <row r="12" spans="1:5" ht="22.5">
      <c r="A12" s="557" t="s">
        <v>11</v>
      </c>
      <c r="B12" s="558">
        <v>34151.47</v>
      </c>
      <c r="C12" s="558">
        <v>30532.92</v>
      </c>
      <c r="D12" s="558"/>
      <c r="E12" s="558">
        <f t="shared" si="0"/>
        <v>64684.39</v>
      </c>
    </row>
    <row r="13" spans="1:5" ht="12.75">
      <c r="A13" s="556" t="s">
        <v>12</v>
      </c>
      <c r="B13" s="7">
        <v>31806.28</v>
      </c>
      <c r="C13" s="7">
        <v>29730.2</v>
      </c>
      <c r="D13" s="7"/>
      <c r="E13" s="7">
        <f t="shared" si="0"/>
        <v>61536.479999999996</v>
      </c>
    </row>
    <row r="14" spans="1:5" ht="12.75">
      <c r="A14" s="557" t="s">
        <v>13</v>
      </c>
      <c r="B14" s="558">
        <v>56718.03</v>
      </c>
      <c r="C14" s="558">
        <v>5720.15</v>
      </c>
      <c r="D14" s="558">
        <v>3329.32</v>
      </c>
      <c r="E14" s="558">
        <f t="shared" si="0"/>
        <v>65767.5</v>
      </c>
    </row>
    <row r="15" spans="1:5" ht="12.75">
      <c r="A15" s="556" t="s">
        <v>14</v>
      </c>
      <c r="B15" s="7">
        <v>-68724.7</v>
      </c>
      <c r="C15" s="7">
        <f>22405.71-6622.89</f>
        <v>15782.82</v>
      </c>
      <c r="D15" s="7"/>
      <c r="E15" s="7">
        <f t="shared" si="0"/>
        <v>-52941.88</v>
      </c>
    </row>
    <row r="16" spans="1:5" ht="12.75">
      <c r="A16" s="559"/>
      <c r="B16" s="559"/>
      <c r="C16" s="559"/>
      <c r="D16" s="559"/>
      <c r="E16" s="559"/>
    </row>
    <row r="17" spans="1:5" ht="12.75">
      <c r="A17" s="559"/>
      <c r="B17" s="559"/>
      <c r="C17" s="559"/>
      <c r="D17" s="559"/>
      <c r="E17" s="559"/>
    </row>
    <row r="18" spans="1:5" ht="22.5">
      <c r="A18" s="7" t="s">
        <v>15</v>
      </c>
      <c r="B18" s="560" t="s">
        <v>16</v>
      </c>
      <c r="C18" s="560"/>
      <c r="D18" s="7" t="s">
        <v>17</v>
      </c>
      <c r="E18" s="7" t="s">
        <v>18</v>
      </c>
    </row>
    <row r="19" spans="1:5" ht="12.75">
      <c r="A19" s="560" t="s">
        <v>4</v>
      </c>
      <c r="B19" s="560"/>
      <c r="C19" s="560"/>
      <c r="D19" s="560"/>
      <c r="E19" s="560"/>
    </row>
    <row r="20" spans="1:5" ht="12.75">
      <c r="A20" s="556" t="s">
        <v>19</v>
      </c>
      <c r="B20" s="561" t="s">
        <v>20</v>
      </c>
      <c r="C20" s="561"/>
      <c r="D20" s="561"/>
      <c r="E20" s="7">
        <v>4743.92</v>
      </c>
    </row>
    <row r="21" spans="1:5" ht="30.75" customHeight="1">
      <c r="A21" s="557"/>
      <c r="B21" s="562" t="s">
        <v>21</v>
      </c>
      <c r="C21" s="562"/>
      <c r="D21" s="558" t="s">
        <v>70</v>
      </c>
      <c r="E21" s="558">
        <v>525</v>
      </c>
    </row>
    <row r="22" spans="1:5" ht="12.75">
      <c r="A22" s="557"/>
      <c r="B22" s="562" t="s">
        <v>23</v>
      </c>
      <c r="C22" s="562"/>
      <c r="D22" s="558" t="s">
        <v>71</v>
      </c>
      <c r="E22" s="558">
        <v>4218.92</v>
      </c>
    </row>
    <row r="23" spans="1:5" ht="22.5">
      <c r="A23" s="556" t="s">
        <v>24</v>
      </c>
      <c r="B23" s="561" t="s">
        <v>20</v>
      </c>
      <c r="C23" s="561"/>
      <c r="D23" s="561"/>
      <c r="E23" s="7">
        <v>1931.54</v>
      </c>
    </row>
    <row r="24" spans="1:5" ht="27" customHeight="1">
      <c r="A24" s="557"/>
      <c r="B24" s="562" t="s">
        <v>25</v>
      </c>
      <c r="C24" s="562"/>
      <c r="D24" s="558" t="s">
        <v>72</v>
      </c>
      <c r="E24" s="558">
        <v>275.23</v>
      </c>
    </row>
    <row r="25" spans="1:5" ht="24" customHeight="1">
      <c r="A25" s="557"/>
      <c r="B25" s="562" t="s">
        <v>28</v>
      </c>
      <c r="C25" s="562"/>
      <c r="D25" s="558" t="s">
        <v>117</v>
      </c>
      <c r="E25" s="558">
        <v>1656.31</v>
      </c>
    </row>
    <row r="26" spans="1:5" ht="12.75">
      <c r="A26" s="556" t="s">
        <v>29</v>
      </c>
      <c r="B26" s="561" t="s">
        <v>20</v>
      </c>
      <c r="C26" s="561"/>
      <c r="D26" s="561"/>
      <c r="E26" s="7">
        <v>30842.59</v>
      </c>
    </row>
    <row r="27" spans="1:5" ht="12.75">
      <c r="A27" s="557"/>
      <c r="B27" s="562" t="s">
        <v>28</v>
      </c>
      <c r="C27" s="562"/>
      <c r="D27" s="558" t="s">
        <v>277</v>
      </c>
      <c r="E27" s="558">
        <v>30842.59</v>
      </c>
    </row>
    <row r="28" spans="1:5" ht="12.75">
      <c r="A28" s="556" t="s">
        <v>30</v>
      </c>
      <c r="B28" s="561" t="s">
        <v>20</v>
      </c>
      <c r="C28" s="561"/>
      <c r="D28" s="561"/>
      <c r="E28" s="7">
        <v>11897.11</v>
      </c>
    </row>
    <row r="29" spans="1:5" ht="12.75">
      <c r="A29" s="557"/>
      <c r="B29" s="562" t="s">
        <v>31</v>
      </c>
      <c r="C29" s="562"/>
      <c r="D29" s="558" t="s">
        <v>127</v>
      </c>
      <c r="E29" s="558">
        <v>11897.11</v>
      </c>
    </row>
    <row r="30" spans="1:5" ht="12.75">
      <c r="A30" s="556" t="s">
        <v>32</v>
      </c>
      <c r="B30" s="561" t="s">
        <v>20</v>
      </c>
      <c r="C30" s="561"/>
      <c r="D30" s="561"/>
      <c r="E30" s="7">
        <v>735.01</v>
      </c>
    </row>
    <row r="31" spans="1:5" ht="12.75">
      <c r="A31" s="557"/>
      <c r="B31" s="562" t="s">
        <v>33</v>
      </c>
      <c r="C31" s="562"/>
      <c r="D31" s="558"/>
      <c r="E31" s="558">
        <v>735.01</v>
      </c>
    </row>
    <row r="32" spans="1:5" ht="12.75">
      <c r="A32" s="556" t="s">
        <v>35</v>
      </c>
      <c r="B32" s="561"/>
      <c r="C32" s="561"/>
      <c r="D32" s="561"/>
      <c r="E32" s="7">
        <v>51.28</v>
      </c>
    </row>
    <row r="33" spans="1:5" ht="12.75">
      <c r="A33" s="556" t="s">
        <v>38</v>
      </c>
      <c r="B33" s="561"/>
      <c r="C33" s="561"/>
      <c r="D33" s="561"/>
      <c r="E33" s="7">
        <v>887.72</v>
      </c>
    </row>
    <row r="34" spans="1:5" ht="12.75">
      <c r="A34" s="556" t="s">
        <v>39</v>
      </c>
      <c r="B34" s="561"/>
      <c r="C34" s="561"/>
      <c r="D34" s="561"/>
      <c r="E34" s="7">
        <v>5628.86</v>
      </c>
    </row>
    <row r="35" spans="1:5" ht="12.75">
      <c r="A35" s="561" t="s">
        <v>40</v>
      </c>
      <c r="B35" s="561"/>
      <c r="C35" s="561"/>
      <c r="D35" s="561"/>
      <c r="E35" s="7">
        <v>56718.03</v>
      </c>
    </row>
    <row r="36" spans="1:5" ht="12.75">
      <c r="A36" s="560" t="s">
        <v>5</v>
      </c>
      <c r="B36" s="560"/>
      <c r="C36" s="560"/>
      <c r="D36" s="560"/>
      <c r="E36" s="560"/>
    </row>
    <row r="37" spans="1:5" ht="12.75">
      <c r="A37" s="556" t="s">
        <v>38</v>
      </c>
      <c r="B37" s="561"/>
      <c r="C37" s="561"/>
      <c r="D37" s="561"/>
      <c r="E37" s="7">
        <v>954.8</v>
      </c>
    </row>
    <row r="38" spans="1:5" ht="12.75">
      <c r="A38" s="556" t="s">
        <v>39</v>
      </c>
      <c r="B38" s="561"/>
      <c r="C38" s="561"/>
      <c r="D38" s="561"/>
      <c r="E38" s="7">
        <v>4765.35</v>
      </c>
    </row>
    <row r="39" spans="1:5" ht="12.75">
      <c r="A39" s="561" t="s">
        <v>40</v>
      </c>
      <c r="B39" s="561"/>
      <c r="C39" s="561"/>
      <c r="D39" s="561"/>
      <c r="E39" s="7">
        <v>5720.15</v>
      </c>
    </row>
    <row r="40" spans="1:5" ht="12.75">
      <c r="A40" s="559"/>
      <c r="B40" s="559"/>
      <c r="C40" s="559"/>
      <c r="D40" s="559"/>
      <c r="E40" s="559"/>
    </row>
    <row r="41" spans="1:5" ht="12.75">
      <c r="A41" s="563" t="s">
        <v>62</v>
      </c>
      <c r="B41" s="563"/>
      <c r="C41" s="563"/>
      <c r="D41" s="563"/>
      <c r="E41" s="563"/>
    </row>
    <row r="42" spans="1:5" ht="12.75">
      <c r="A42" s="563" t="s">
        <v>63</v>
      </c>
      <c r="B42" s="563"/>
      <c r="C42" s="563"/>
      <c r="D42" s="563"/>
      <c r="E42" s="563"/>
    </row>
    <row r="43" spans="1:5" ht="12.75">
      <c r="A43" s="563" t="s">
        <v>64</v>
      </c>
      <c r="B43" s="563"/>
      <c r="C43" s="563"/>
      <c r="D43" s="563"/>
      <c r="E43" s="563"/>
    </row>
  </sheetData>
  <sheetProtection/>
  <mergeCells count="35">
    <mergeCell ref="B38:D38"/>
    <mergeCell ref="A39:D39"/>
    <mergeCell ref="A41:E41"/>
    <mergeCell ref="A42:E42"/>
    <mergeCell ref="A43:E43"/>
    <mergeCell ref="B32:D32"/>
    <mergeCell ref="B33:D33"/>
    <mergeCell ref="B34:D34"/>
    <mergeCell ref="A35:D35"/>
    <mergeCell ref="A36:E36"/>
    <mergeCell ref="B37:D37"/>
    <mergeCell ref="B26:D26"/>
    <mergeCell ref="B27:C27"/>
    <mergeCell ref="B28:D28"/>
    <mergeCell ref="B29:C29"/>
    <mergeCell ref="B30:D30"/>
    <mergeCell ref="B31:C31"/>
    <mergeCell ref="B20:D20"/>
    <mergeCell ref="B21:C21"/>
    <mergeCell ref="B22:C22"/>
    <mergeCell ref="B23:D23"/>
    <mergeCell ref="B24:C24"/>
    <mergeCell ref="B25:C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375" style="0" customWidth="1"/>
    <col min="2" max="2" width="27.875" style="0" customWidth="1"/>
    <col min="3" max="3" width="21.125" style="0" customWidth="1"/>
    <col min="4" max="4" width="14.375" style="0" customWidth="1"/>
    <col min="5" max="5" width="16.875" style="0" customWidth="1"/>
  </cols>
  <sheetData>
    <row r="1" spans="1:5" ht="12.75">
      <c r="A1" s="564" t="s">
        <v>0</v>
      </c>
      <c r="B1" s="565"/>
      <c r="C1" s="565"/>
      <c r="D1" s="565"/>
      <c r="E1" s="565"/>
    </row>
    <row r="2" spans="1:5" ht="12.75">
      <c r="A2" s="565" t="s">
        <v>1</v>
      </c>
      <c r="B2" s="565"/>
      <c r="C2" s="565"/>
      <c r="D2" s="565"/>
      <c r="E2" s="565"/>
    </row>
    <row r="3" spans="1:5" ht="12.75">
      <c r="A3" s="566" t="s">
        <v>2</v>
      </c>
      <c r="B3" s="566"/>
      <c r="C3" s="566" t="s">
        <v>289</v>
      </c>
      <c r="D3" s="566"/>
      <c r="E3" s="566"/>
    </row>
    <row r="4" spans="1:5" ht="12.75">
      <c r="A4" s="566" t="s">
        <v>290</v>
      </c>
      <c r="B4" s="566"/>
      <c r="C4" s="566" t="s">
        <v>177</v>
      </c>
      <c r="D4" s="566"/>
      <c r="E4" s="566"/>
    </row>
    <row r="5" spans="1:5" ht="12.75">
      <c r="A5" s="566" t="s">
        <v>3</v>
      </c>
      <c r="B5" s="566"/>
      <c r="C5" s="566" t="s">
        <v>291</v>
      </c>
      <c r="D5" s="566"/>
      <c r="E5" s="566"/>
    </row>
    <row r="6" spans="1:5" ht="12.75">
      <c r="A6" s="567"/>
      <c r="B6" s="568"/>
      <c r="C6" s="566" t="s">
        <v>292</v>
      </c>
      <c r="D6" s="566"/>
      <c r="E6" s="566"/>
    </row>
    <row r="7" spans="1:5" ht="12.75">
      <c r="A7" s="567"/>
      <c r="B7" s="568"/>
      <c r="C7" s="568"/>
      <c r="D7" s="568"/>
      <c r="E7" s="568"/>
    </row>
    <row r="8" spans="1:5" ht="22.5">
      <c r="A8" s="569"/>
      <c r="B8" s="570" t="s">
        <v>4</v>
      </c>
      <c r="C8" s="570" t="s">
        <v>5</v>
      </c>
      <c r="D8" s="570" t="s">
        <v>6</v>
      </c>
      <c r="E8" s="570" t="s">
        <v>8</v>
      </c>
    </row>
    <row r="9" spans="1:5" ht="12.75">
      <c r="A9" s="569" t="s">
        <v>9</v>
      </c>
      <c r="B9" s="570">
        <v>-37217.88</v>
      </c>
      <c r="C9" s="570">
        <v>3.54</v>
      </c>
      <c r="D9" s="570">
        <v>10877.53</v>
      </c>
      <c r="E9" s="570">
        <f aca="true" t="shared" si="0" ref="E9:E14">SUM(B9:D9)</f>
        <v>-26336.809999999998</v>
      </c>
    </row>
    <row r="10" spans="1:5" ht="12.75">
      <c r="A10" s="571" t="s">
        <v>10</v>
      </c>
      <c r="B10" s="572">
        <v>31641.23</v>
      </c>
      <c r="C10" s="572">
        <v>28288.68</v>
      </c>
      <c r="D10" s="572">
        <v>4859.55</v>
      </c>
      <c r="E10" s="572">
        <f t="shared" si="0"/>
        <v>64789.46000000001</v>
      </c>
    </row>
    <row r="11" spans="1:5" ht="22.5">
      <c r="A11" s="571" t="s">
        <v>11</v>
      </c>
      <c r="B11" s="572">
        <v>31641.23</v>
      </c>
      <c r="C11" s="572">
        <v>28288.68</v>
      </c>
      <c r="D11" s="572">
        <v>4859.55</v>
      </c>
      <c r="E11" s="572">
        <f t="shared" si="0"/>
        <v>64789.46000000001</v>
      </c>
    </row>
    <row r="12" spans="1:5" ht="12.75">
      <c r="A12" s="569" t="s">
        <v>12</v>
      </c>
      <c r="B12" s="570">
        <v>20611.86</v>
      </c>
      <c r="C12" s="570">
        <v>18860.55</v>
      </c>
      <c r="D12" s="570">
        <v>3671.3</v>
      </c>
      <c r="E12" s="570">
        <f t="shared" si="0"/>
        <v>43143.71000000001</v>
      </c>
    </row>
    <row r="13" spans="1:5" ht="12.75">
      <c r="A13" s="571" t="s">
        <v>13</v>
      </c>
      <c r="B13" s="572">
        <v>47593.38</v>
      </c>
      <c r="C13" s="572">
        <v>8815.29</v>
      </c>
      <c r="D13" s="572"/>
      <c r="E13" s="572">
        <f t="shared" si="0"/>
        <v>56408.67</v>
      </c>
    </row>
    <row r="14" spans="1:5" ht="12.75">
      <c r="A14" s="569" t="s">
        <v>14</v>
      </c>
      <c r="B14" s="570">
        <f>-64199.4+14548.83</f>
        <v>-49650.57</v>
      </c>
      <c r="C14" s="570">
        <v>10048.8</v>
      </c>
      <c r="D14" s="570"/>
      <c r="E14" s="570">
        <f t="shared" si="0"/>
        <v>-39601.770000000004</v>
      </c>
    </row>
    <row r="15" spans="1:5" ht="12.75">
      <c r="A15" s="573"/>
      <c r="B15" s="573"/>
      <c r="C15" s="573"/>
      <c r="D15" s="573"/>
      <c r="E15" s="573"/>
    </row>
    <row r="16" spans="1:5" ht="12.75">
      <c r="A16" s="573"/>
      <c r="B16" s="573"/>
      <c r="C16" s="573"/>
      <c r="D16" s="573"/>
      <c r="E16" s="573"/>
    </row>
    <row r="17" spans="1:5" ht="33.75">
      <c r="A17" s="570" t="s">
        <v>15</v>
      </c>
      <c r="B17" s="574" t="s">
        <v>16</v>
      </c>
      <c r="C17" s="574"/>
      <c r="D17" s="570" t="s">
        <v>17</v>
      </c>
      <c r="E17" s="570" t="s">
        <v>18</v>
      </c>
    </row>
    <row r="18" spans="1:5" ht="12.75">
      <c r="A18" s="574" t="s">
        <v>4</v>
      </c>
      <c r="B18" s="574"/>
      <c r="C18" s="574"/>
      <c r="D18" s="574"/>
      <c r="E18" s="574"/>
    </row>
    <row r="19" spans="1:5" ht="12.75">
      <c r="A19" s="569" t="s">
        <v>19</v>
      </c>
      <c r="B19" s="575" t="s">
        <v>20</v>
      </c>
      <c r="C19" s="575"/>
      <c r="D19" s="575"/>
      <c r="E19" s="570">
        <v>3281</v>
      </c>
    </row>
    <row r="20" spans="1:5" ht="12.75">
      <c r="A20" s="571"/>
      <c r="B20" s="576" t="s">
        <v>21</v>
      </c>
      <c r="C20" s="576"/>
      <c r="D20" s="572" t="s">
        <v>70</v>
      </c>
      <c r="E20" s="572">
        <v>525</v>
      </c>
    </row>
    <row r="21" spans="1:5" ht="12.75">
      <c r="A21" s="571"/>
      <c r="B21" s="576" t="s">
        <v>23</v>
      </c>
      <c r="C21" s="576"/>
      <c r="D21" s="572" t="s">
        <v>71</v>
      </c>
      <c r="E21" s="572">
        <v>2756</v>
      </c>
    </row>
    <row r="22" spans="1:5" ht="22.5">
      <c r="A22" s="569" t="s">
        <v>24</v>
      </c>
      <c r="B22" s="575" t="s">
        <v>20</v>
      </c>
      <c r="C22" s="575"/>
      <c r="D22" s="575"/>
      <c r="E22" s="570">
        <v>861.94</v>
      </c>
    </row>
    <row r="23" spans="1:5" ht="12.75">
      <c r="A23" s="571"/>
      <c r="B23" s="576" t="s">
        <v>25</v>
      </c>
      <c r="C23" s="576"/>
      <c r="D23" s="572" t="s">
        <v>72</v>
      </c>
      <c r="E23" s="572">
        <v>254.98</v>
      </c>
    </row>
    <row r="24" spans="1:5" ht="12.75">
      <c r="A24" s="571"/>
      <c r="B24" s="576" t="s">
        <v>28</v>
      </c>
      <c r="C24" s="576"/>
      <c r="D24" s="572" t="s">
        <v>34</v>
      </c>
      <c r="E24" s="572">
        <v>606.96</v>
      </c>
    </row>
    <row r="25" spans="1:5" ht="12.75">
      <c r="A25" s="569" t="s">
        <v>29</v>
      </c>
      <c r="B25" s="575" t="s">
        <v>20</v>
      </c>
      <c r="C25" s="575"/>
      <c r="D25" s="575"/>
      <c r="E25" s="570">
        <v>22803.87</v>
      </c>
    </row>
    <row r="26" spans="1:5" ht="12.75">
      <c r="A26" s="571"/>
      <c r="B26" s="576" t="s">
        <v>28</v>
      </c>
      <c r="C26" s="576"/>
      <c r="D26" s="572" t="s">
        <v>166</v>
      </c>
      <c r="E26" s="572">
        <v>22803.87</v>
      </c>
    </row>
    <row r="27" spans="1:5" ht="12.75">
      <c r="A27" s="569" t="s">
        <v>30</v>
      </c>
      <c r="B27" s="575" t="s">
        <v>20</v>
      </c>
      <c r="C27" s="575"/>
      <c r="D27" s="575"/>
      <c r="E27" s="570">
        <v>7671.22</v>
      </c>
    </row>
    <row r="28" spans="1:5" ht="12.75">
      <c r="A28" s="571"/>
      <c r="B28" s="576" t="s">
        <v>31</v>
      </c>
      <c r="C28" s="576"/>
      <c r="D28" s="572" t="s">
        <v>74</v>
      </c>
      <c r="E28" s="572">
        <v>7671.22</v>
      </c>
    </row>
    <row r="29" spans="1:5" ht="12.75">
      <c r="A29" s="569" t="s">
        <v>32</v>
      </c>
      <c r="B29" s="575" t="s">
        <v>20</v>
      </c>
      <c r="C29" s="575"/>
      <c r="D29" s="575"/>
      <c r="E29" s="570">
        <v>680.96</v>
      </c>
    </row>
    <row r="30" spans="1:5" ht="12.75">
      <c r="A30" s="571"/>
      <c r="B30" s="576" t="s">
        <v>33</v>
      </c>
      <c r="C30" s="576"/>
      <c r="D30" s="572"/>
      <c r="E30" s="572">
        <v>680.96</v>
      </c>
    </row>
    <row r="31" spans="1:5" ht="12.75">
      <c r="A31" s="569" t="s">
        <v>35</v>
      </c>
      <c r="B31" s="575"/>
      <c r="C31" s="575"/>
      <c r="D31" s="575"/>
      <c r="E31" s="570">
        <v>5252.67</v>
      </c>
    </row>
    <row r="32" spans="1:5" ht="12.75">
      <c r="A32" s="569" t="s">
        <v>38</v>
      </c>
      <c r="B32" s="575"/>
      <c r="C32" s="575"/>
      <c r="D32" s="575"/>
      <c r="E32" s="570">
        <v>826.67</v>
      </c>
    </row>
    <row r="33" spans="1:5" ht="12.75">
      <c r="A33" s="569" t="s">
        <v>39</v>
      </c>
      <c r="B33" s="575"/>
      <c r="C33" s="575"/>
      <c r="D33" s="575"/>
      <c r="E33" s="570">
        <v>5215.05</v>
      </c>
    </row>
    <row r="34" spans="1:5" ht="12.75">
      <c r="A34" s="575" t="s">
        <v>40</v>
      </c>
      <c r="B34" s="575"/>
      <c r="C34" s="575"/>
      <c r="D34" s="575"/>
      <c r="E34" s="570">
        <v>47593.38</v>
      </c>
    </row>
    <row r="35" spans="1:5" ht="12.75">
      <c r="A35" s="574" t="s">
        <v>5</v>
      </c>
      <c r="B35" s="574"/>
      <c r="C35" s="574"/>
      <c r="D35" s="574"/>
      <c r="E35" s="574"/>
    </row>
    <row r="36" spans="1:5" ht="12.75">
      <c r="A36" s="569" t="s">
        <v>30</v>
      </c>
      <c r="B36" s="575" t="s">
        <v>20</v>
      </c>
      <c r="C36" s="575"/>
      <c r="D36" s="575"/>
      <c r="E36" s="570">
        <v>3511</v>
      </c>
    </row>
    <row r="37" spans="1:5" ht="12.75">
      <c r="A37" s="571"/>
      <c r="B37" s="576" t="s">
        <v>56</v>
      </c>
      <c r="C37" s="576"/>
      <c r="D37" s="572" t="s">
        <v>293</v>
      </c>
      <c r="E37" s="572">
        <v>3511</v>
      </c>
    </row>
    <row r="38" spans="1:5" ht="12.75">
      <c r="A38" s="569" t="s">
        <v>38</v>
      </c>
      <c r="B38" s="575"/>
      <c r="C38" s="575"/>
      <c r="D38" s="575"/>
      <c r="E38" s="570">
        <v>889.24</v>
      </c>
    </row>
    <row r="39" spans="1:5" ht="12.75">
      <c r="A39" s="569" t="s">
        <v>39</v>
      </c>
      <c r="B39" s="575"/>
      <c r="C39" s="575"/>
      <c r="D39" s="575"/>
      <c r="E39" s="570">
        <v>4415.05</v>
      </c>
    </row>
    <row r="40" spans="1:5" ht="12.75">
      <c r="A40" s="575" t="s">
        <v>40</v>
      </c>
      <c r="B40" s="575"/>
      <c r="C40" s="575"/>
      <c r="D40" s="575"/>
      <c r="E40" s="570">
        <v>8815.29</v>
      </c>
    </row>
    <row r="41" spans="1:5" ht="12.75">
      <c r="A41" s="573"/>
      <c r="B41" s="573"/>
      <c r="C41" s="573"/>
      <c r="D41" s="573"/>
      <c r="E41" s="573"/>
    </row>
    <row r="42" spans="1:5" ht="12.75">
      <c r="A42" s="577" t="s">
        <v>62</v>
      </c>
      <c r="B42" s="577"/>
      <c r="C42" s="577"/>
      <c r="D42" s="577"/>
      <c r="E42" s="577"/>
    </row>
    <row r="43" spans="1:5" ht="12.75">
      <c r="A43" s="577" t="s">
        <v>63</v>
      </c>
      <c r="B43" s="577"/>
      <c r="C43" s="577"/>
      <c r="D43" s="577"/>
      <c r="E43" s="577"/>
    </row>
    <row r="44" spans="1:5" ht="12.75">
      <c r="A44" s="577" t="s">
        <v>64</v>
      </c>
      <c r="B44" s="577"/>
      <c r="C44" s="577"/>
      <c r="D44" s="577"/>
      <c r="E44" s="577"/>
    </row>
  </sheetData>
  <sheetProtection/>
  <mergeCells count="36">
    <mergeCell ref="B38:D38"/>
    <mergeCell ref="B39:D39"/>
    <mergeCell ref="A40:D40"/>
    <mergeCell ref="A42:E42"/>
    <mergeCell ref="A43:E43"/>
    <mergeCell ref="A44:E44"/>
    <mergeCell ref="B32:D32"/>
    <mergeCell ref="B33:D33"/>
    <mergeCell ref="A34:D34"/>
    <mergeCell ref="A35:E35"/>
    <mergeCell ref="B36:D36"/>
    <mergeCell ref="B37:C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0.00390625" style="0" customWidth="1"/>
    <col min="2" max="2" width="16.375" style="0" customWidth="1"/>
    <col min="3" max="3" width="19.625" style="0" customWidth="1"/>
    <col min="4" max="4" width="21.25390625" style="0" customWidth="1"/>
    <col min="5" max="5" width="18.875" style="0" customWidth="1"/>
  </cols>
  <sheetData>
    <row r="1" spans="1:5" ht="12.75">
      <c r="A1" s="578" t="s">
        <v>0</v>
      </c>
      <c r="B1" s="579"/>
      <c r="C1" s="579"/>
      <c r="D1" s="579"/>
      <c r="E1" s="579"/>
    </row>
    <row r="2" spans="1:5" ht="12.75">
      <c r="A2" s="579" t="s">
        <v>1</v>
      </c>
      <c r="B2" s="579"/>
      <c r="C2" s="579"/>
      <c r="D2" s="579"/>
      <c r="E2" s="579"/>
    </row>
    <row r="3" spans="1:5" ht="12.75">
      <c r="A3" s="580" t="s">
        <v>2</v>
      </c>
      <c r="B3" s="580"/>
      <c r="C3" s="580" t="s">
        <v>294</v>
      </c>
      <c r="D3" s="580"/>
      <c r="E3" s="580"/>
    </row>
    <row r="4" spans="1:5" ht="12.75">
      <c r="A4" s="580" t="s">
        <v>295</v>
      </c>
      <c r="B4" s="580"/>
      <c r="C4" s="580" t="s">
        <v>99</v>
      </c>
      <c r="D4" s="580"/>
      <c r="E4" s="580"/>
    </row>
    <row r="5" spans="1:5" ht="12.75">
      <c r="A5" s="580" t="s">
        <v>3</v>
      </c>
      <c r="B5" s="580"/>
      <c r="C5" s="580" t="s">
        <v>296</v>
      </c>
      <c r="D5" s="580"/>
      <c r="E5" s="580"/>
    </row>
    <row r="6" spans="1:5" ht="12.75">
      <c r="A6" s="581"/>
      <c r="B6" s="582"/>
      <c r="C6" s="580" t="s">
        <v>297</v>
      </c>
      <c r="D6" s="580"/>
      <c r="E6" s="580"/>
    </row>
    <row r="7" spans="1:5" ht="12.75">
      <c r="A7" s="581"/>
      <c r="B7" s="582"/>
      <c r="C7" s="582"/>
      <c r="D7" s="582"/>
      <c r="E7" s="582"/>
    </row>
    <row r="8" spans="1:5" ht="33.75">
      <c r="A8" s="583"/>
      <c r="B8" s="584" t="s">
        <v>4</v>
      </c>
      <c r="C8" s="584" t="s">
        <v>5</v>
      </c>
      <c r="D8" s="584" t="s">
        <v>6</v>
      </c>
      <c r="E8" s="584" t="s">
        <v>8</v>
      </c>
    </row>
    <row r="9" spans="1:5" ht="22.5">
      <c r="A9" s="583" t="s">
        <v>9</v>
      </c>
      <c r="B9" s="584">
        <v>-3715.38</v>
      </c>
      <c r="C9" s="584">
        <v>-684.23</v>
      </c>
      <c r="D9" s="584">
        <v>40</v>
      </c>
      <c r="E9" s="584">
        <f>SUM(B9:D9)</f>
        <v>-4359.610000000001</v>
      </c>
    </row>
    <row r="10" spans="1:5" ht="12.75">
      <c r="A10" s="585" t="s">
        <v>10</v>
      </c>
      <c r="B10" s="586">
        <v>783.78</v>
      </c>
      <c r="C10" s="586">
        <v>1079.48</v>
      </c>
      <c r="D10" s="586"/>
      <c r="E10" s="586">
        <f>SUM(B10:D10)</f>
        <v>1863.26</v>
      </c>
    </row>
    <row r="11" spans="1:5" ht="22.5">
      <c r="A11" s="585" t="s">
        <v>11</v>
      </c>
      <c r="B11" s="586">
        <v>783.78</v>
      </c>
      <c r="C11" s="586">
        <v>1079.48</v>
      </c>
      <c r="D11" s="586"/>
      <c r="E11" s="586">
        <f>SUM(B11:D11)</f>
        <v>1863.26</v>
      </c>
    </row>
    <row r="12" spans="1:5" ht="12.75">
      <c r="A12" s="583" t="s">
        <v>12</v>
      </c>
      <c r="B12" s="584"/>
      <c r="C12" s="584"/>
      <c r="D12" s="584"/>
      <c r="E12" s="584"/>
    </row>
    <row r="13" spans="1:5" ht="12.75">
      <c r="A13" s="585" t="s">
        <v>13</v>
      </c>
      <c r="B13" s="586">
        <v>984.25</v>
      </c>
      <c r="C13" s="586">
        <v>343.85</v>
      </c>
      <c r="D13" s="586"/>
      <c r="E13" s="586">
        <f>SUM(B13:D13)</f>
        <v>1328.1</v>
      </c>
    </row>
    <row r="14" spans="1:5" ht="22.5">
      <c r="A14" s="583" t="s">
        <v>14</v>
      </c>
      <c r="B14" s="584">
        <f>-4699.63+40</f>
        <v>-4659.63</v>
      </c>
      <c r="C14" s="584">
        <v>-1028.08</v>
      </c>
      <c r="D14" s="584"/>
      <c r="E14" s="584">
        <f>SUM(B14:D14)</f>
        <v>-5687.71</v>
      </c>
    </row>
    <row r="15" spans="1:5" ht="12.75">
      <c r="A15" s="587"/>
      <c r="B15" s="587"/>
      <c r="C15" s="587"/>
      <c r="D15" s="587"/>
      <c r="E15" s="587"/>
    </row>
    <row r="16" spans="1:5" ht="12.75">
      <c r="A16" s="587"/>
      <c r="B16" s="587"/>
      <c r="C16" s="587"/>
      <c r="D16" s="587"/>
      <c r="E16" s="587"/>
    </row>
    <row r="17" spans="1:5" ht="22.5">
      <c r="A17" s="584" t="s">
        <v>15</v>
      </c>
      <c r="B17" s="588" t="s">
        <v>16</v>
      </c>
      <c r="C17" s="588"/>
      <c r="D17" s="584" t="s">
        <v>17</v>
      </c>
      <c r="E17" s="584" t="s">
        <v>18</v>
      </c>
    </row>
    <row r="18" spans="1:5" ht="12.75">
      <c r="A18" s="588" t="s">
        <v>4</v>
      </c>
      <c r="B18" s="588"/>
      <c r="C18" s="588"/>
      <c r="D18" s="588"/>
      <c r="E18" s="588"/>
    </row>
    <row r="19" spans="1:5" ht="22.5">
      <c r="A19" s="583" t="s">
        <v>32</v>
      </c>
      <c r="B19" s="589" t="s">
        <v>20</v>
      </c>
      <c r="C19" s="589"/>
      <c r="D19" s="589"/>
      <c r="E19" s="584">
        <v>105.84</v>
      </c>
    </row>
    <row r="20" spans="1:5" ht="12.75">
      <c r="A20" s="585"/>
      <c r="B20" s="590" t="s">
        <v>33</v>
      </c>
      <c r="C20" s="590"/>
      <c r="D20" s="586"/>
      <c r="E20" s="586">
        <v>105.84</v>
      </c>
    </row>
    <row r="21" spans="1:5" ht="12.75">
      <c r="A21" s="583" t="s">
        <v>38</v>
      </c>
      <c r="B21" s="589"/>
      <c r="C21" s="589"/>
      <c r="D21" s="589"/>
      <c r="E21" s="584">
        <v>38.96</v>
      </c>
    </row>
    <row r="22" spans="1:5" ht="12.75">
      <c r="A22" s="583" t="s">
        <v>39</v>
      </c>
      <c r="B22" s="589"/>
      <c r="C22" s="589"/>
      <c r="D22" s="589"/>
      <c r="E22" s="584">
        <v>839.45</v>
      </c>
    </row>
    <row r="23" spans="1:5" ht="12.75">
      <c r="A23" s="589" t="s">
        <v>40</v>
      </c>
      <c r="B23" s="589"/>
      <c r="C23" s="589"/>
      <c r="D23" s="589"/>
      <c r="E23" s="584">
        <v>984.25</v>
      </c>
    </row>
    <row r="24" spans="1:5" ht="12.75">
      <c r="A24" s="588" t="s">
        <v>5</v>
      </c>
      <c r="B24" s="588"/>
      <c r="C24" s="588"/>
      <c r="D24" s="588"/>
      <c r="E24" s="588"/>
    </row>
    <row r="25" spans="1:5" ht="12.75">
      <c r="A25" s="583" t="s">
        <v>38</v>
      </c>
      <c r="B25" s="589"/>
      <c r="C25" s="589"/>
      <c r="D25" s="589"/>
      <c r="E25" s="584">
        <v>18.43</v>
      </c>
    </row>
    <row r="26" spans="1:5" ht="12.75">
      <c r="A26" s="583" t="s">
        <v>39</v>
      </c>
      <c r="B26" s="589"/>
      <c r="C26" s="589"/>
      <c r="D26" s="589"/>
      <c r="E26" s="584">
        <v>325.42</v>
      </c>
    </row>
    <row r="27" spans="1:5" ht="12.75">
      <c r="A27" s="589" t="s">
        <v>40</v>
      </c>
      <c r="B27" s="589"/>
      <c r="C27" s="590"/>
      <c r="D27" s="590"/>
      <c r="E27" s="586">
        <v>343.85</v>
      </c>
    </row>
    <row r="28" spans="1:5" ht="12.75">
      <c r="A28" s="589" t="s">
        <v>61</v>
      </c>
      <c r="B28" s="589"/>
      <c r="C28" s="589"/>
      <c r="D28" s="589"/>
      <c r="E28" s="584">
        <v>1328.1</v>
      </c>
    </row>
    <row r="29" spans="1:5" ht="12.75">
      <c r="A29" s="587"/>
      <c r="B29" s="587"/>
      <c r="C29" s="587"/>
      <c r="D29" s="587"/>
      <c r="E29" s="587"/>
    </row>
    <row r="30" spans="1:5" ht="12.75">
      <c r="A30" s="591" t="s">
        <v>62</v>
      </c>
      <c r="B30" s="591"/>
      <c r="C30" s="591"/>
      <c r="D30" s="591"/>
      <c r="E30" s="591"/>
    </row>
    <row r="31" spans="1:5" ht="12.75">
      <c r="A31" s="591" t="s">
        <v>63</v>
      </c>
      <c r="B31" s="591"/>
      <c r="C31" s="591"/>
      <c r="D31" s="591"/>
      <c r="E31" s="591"/>
    </row>
    <row r="32" spans="1:5" ht="12.75">
      <c r="A32" s="591" t="s">
        <v>64</v>
      </c>
      <c r="B32" s="591"/>
      <c r="C32" s="591"/>
      <c r="D32" s="591"/>
      <c r="E32" s="591"/>
    </row>
  </sheetData>
  <sheetProtection/>
  <mergeCells count="24">
    <mergeCell ref="B26:D26"/>
    <mergeCell ref="A27:D27"/>
    <mergeCell ref="A28:D28"/>
    <mergeCell ref="A30:E30"/>
    <mergeCell ref="A31:E31"/>
    <mergeCell ref="A32:E32"/>
    <mergeCell ref="B20:C20"/>
    <mergeCell ref="B21:D21"/>
    <mergeCell ref="B22:D22"/>
    <mergeCell ref="A23:D23"/>
    <mergeCell ref="A24:E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25390625" style="0" customWidth="1"/>
    <col min="2" max="2" width="14.625" style="0" customWidth="1"/>
    <col min="3" max="3" width="15.75390625" style="0" customWidth="1"/>
    <col min="4" max="4" width="15.125" style="0" customWidth="1"/>
    <col min="5" max="5" width="16.625" style="0" customWidth="1"/>
  </cols>
  <sheetData>
    <row r="1" spans="1:5" ht="12.75">
      <c r="A1" s="592" t="s">
        <v>0</v>
      </c>
      <c r="B1" s="593"/>
      <c r="C1" s="593"/>
      <c r="D1" s="593"/>
      <c r="E1" s="593"/>
    </row>
    <row r="2" spans="1:5" ht="12.75">
      <c r="A2" s="593" t="s">
        <v>1</v>
      </c>
      <c r="B2" s="593"/>
      <c r="C2" s="593"/>
      <c r="D2" s="593"/>
      <c r="E2" s="593"/>
    </row>
    <row r="3" spans="1:5" ht="12.75">
      <c r="A3" s="594" t="s">
        <v>2</v>
      </c>
      <c r="B3" s="594"/>
      <c r="C3" s="594" t="s">
        <v>298</v>
      </c>
      <c r="D3" s="594"/>
      <c r="E3" s="594"/>
    </row>
    <row r="4" spans="1:5" ht="12.75">
      <c r="A4" s="594" t="s">
        <v>299</v>
      </c>
      <c r="B4" s="594"/>
      <c r="C4" s="594" t="s">
        <v>300</v>
      </c>
      <c r="D4" s="594"/>
      <c r="E4" s="594"/>
    </row>
    <row r="5" spans="1:5" ht="12.75">
      <c r="A5" s="594" t="s">
        <v>3</v>
      </c>
      <c r="B5" s="594"/>
      <c r="C5" s="594" t="s">
        <v>257</v>
      </c>
      <c r="D5" s="594"/>
      <c r="E5" s="594"/>
    </row>
    <row r="6" spans="1:5" ht="12.75">
      <c r="A6" s="595"/>
      <c r="B6" s="596"/>
      <c r="C6" s="594" t="s">
        <v>301</v>
      </c>
      <c r="D6" s="594"/>
      <c r="E6" s="594"/>
    </row>
    <row r="7" spans="1:5" ht="12.75">
      <c r="A7" s="595"/>
      <c r="B7" s="596"/>
      <c r="C7" s="594" t="s">
        <v>302</v>
      </c>
      <c r="D7" s="594"/>
      <c r="E7" s="594"/>
    </row>
    <row r="8" spans="1:5" ht="12.75">
      <c r="A8" s="595"/>
      <c r="B8" s="596"/>
      <c r="C8" s="596"/>
      <c r="D8" s="596"/>
      <c r="E8" s="596"/>
    </row>
    <row r="9" spans="1:5" ht="33.75">
      <c r="A9" s="597"/>
      <c r="B9" s="598" t="s">
        <v>4</v>
      </c>
      <c r="C9" s="598" t="s">
        <v>5</v>
      </c>
      <c r="D9" s="598" t="s">
        <v>6</v>
      </c>
      <c r="E9" s="598" t="s">
        <v>8</v>
      </c>
    </row>
    <row r="10" spans="1:5" ht="12.75">
      <c r="A10" s="597" t="s">
        <v>9</v>
      </c>
      <c r="B10" s="598">
        <v>-12177.54</v>
      </c>
      <c r="C10" s="598">
        <v>12160.71</v>
      </c>
      <c r="D10" s="598">
        <v>158</v>
      </c>
      <c r="E10" s="598">
        <f aca="true" t="shared" si="0" ref="E10:E15">SUM(B10:D10)</f>
        <v>141.16999999999825</v>
      </c>
    </row>
    <row r="11" spans="1:5" ht="12.75">
      <c r="A11" s="599" t="s">
        <v>10</v>
      </c>
      <c r="B11" s="600">
        <v>6198.48</v>
      </c>
      <c r="C11" s="600">
        <v>4248.48</v>
      </c>
      <c r="D11" s="600"/>
      <c r="E11" s="600">
        <f t="shared" si="0"/>
        <v>10446.96</v>
      </c>
    </row>
    <row r="12" spans="1:5" ht="22.5">
      <c r="A12" s="599" t="s">
        <v>11</v>
      </c>
      <c r="B12" s="600">
        <v>6198.48</v>
      </c>
      <c r="C12" s="600">
        <v>4248.48</v>
      </c>
      <c r="D12" s="600"/>
      <c r="E12" s="600">
        <f t="shared" si="0"/>
        <v>10446.96</v>
      </c>
    </row>
    <row r="13" spans="1:5" ht="12.75">
      <c r="A13" s="597" t="s">
        <v>12</v>
      </c>
      <c r="B13" s="598">
        <v>6577.29</v>
      </c>
      <c r="C13" s="598">
        <v>4683.1</v>
      </c>
      <c r="D13" s="598"/>
      <c r="E13" s="598">
        <f t="shared" si="0"/>
        <v>11260.39</v>
      </c>
    </row>
    <row r="14" spans="1:5" ht="12.75">
      <c r="A14" s="599" t="s">
        <v>13</v>
      </c>
      <c r="B14" s="600">
        <v>8484.58</v>
      </c>
      <c r="C14" s="600">
        <v>1478.1</v>
      </c>
      <c r="D14" s="600"/>
      <c r="E14" s="600">
        <f t="shared" si="0"/>
        <v>9962.68</v>
      </c>
    </row>
    <row r="15" spans="1:5" ht="12.75">
      <c r="A15" s="597" t="s">
        <v>14</v>
      </c>
      <c r="B15" s="598">
        <f>-14084.83+158</f>
        <v>-13926.83</v>
      </c>
      <c r="C15" s="598">
        <v>15365.71</v>
      </c>
      <c r="D15" s="598"/>
      <c r="E15" s="598">
        <f t="shared" si="0"/>
        <v>1438.8799999999992</v>
      </c>
    </row>
    <row r="16" spans="1:5" ht="12.75">
      <c r="A16" s="601"/>
      <c r="B16" s="601"/>
      <c r="C16" s="601"/>
      <c r="D16" s="601"/>
      <c r="E16" s="601"/>
    </row>
    <row r="17" spans="1:5" ht="12.75">
      <c r="A17" s="601"/>
      <c r="B17" s="601"/>
      <c r="C17" s="601"/>
      <c r="D17" s="601"/>
      <c r="E17" s="601"/>
    </row>
    <row r="18" spans="1:5" ht="22.5">
      <c r="A18" s="598" t="s">
        <v>15</v>
      </c>
      <c r="B18" s="602" t="s">
        <v>16</v>
      </c>
      <c r="C18" s="602"/>
      <c r="D18" s="598" t="s">
        <v>17</v>
      </c>
      <c r="E18" s="598" t="s">
        <v>18</v>
      </c>
    </row>
    <row r="19" spans="1:5" ht="12.75">
      <c r="A19" s="602" t="s">
        <v>4</v>
      </c>
      <c r="B19" s="602"/>
      <c r="C19" s="602"/>
      <c r="D19" s="602"/>
      <c r="E19" s="602"/>
    </row>
    <row r="20" spans="1:5" ht="12.75">
      <c r="A20" s="597" t="s">
        <v>29</v>
      </c>
      <c r="B20" s="603" t="s">
        <v>20</v>
      </c>
      <c r="C20" s="603"/>
      <c r="D20" s="603"/>
      <c r="E20" s="598">
        <v>1778.69</v>
      </c>
    </row>
    <row r="21" spans="1:5" ht="28.5" customHeight="1">
      <c r="A21" s="599"/>
      <c r="B21" s="604" t="s">
        <v>28</v>
      </c>
      <c r="C21" s="604"/>
      <c r="D21" s="600" t="s">
        <v>59</v>
      </c>
      <c r="E21" s="600">
        <v>1778.69</v>
      </c>
    </row>
    <row r="22" spans="1:5" ht="12.75">
      <c r="A22" s="597" t="s">
        <v>30</v>
      </c>
      <c r="B22" s="603" t="s">
        <v>20</v>
      </c>
      <c r="C22" s="603"/>
      <c r="D22" s="603"/>
      <c r="E22" s="598">
        <v>4734.05</v>
      </c>
    </row>
    <row r="23" spans="1:5" ht="12.75">
      <c r="A23" s="599"/>
      <c r="B23" s="604" t="s">
        <v>31</v>
      </c>
      <c r="C23" s="604"/>
      <c r="D23" s="600" t="s">
        <v>303</v>
      </c>
      <c r="E23" s="600">
        <v>4734.05</v>
      </c>
    </row>
    <row r="24" spans="1:5" ht="12.75">
      <c r="A24" s="597" t="s">
        <v>32</v>
      </c>
      <c r="B24" s="603" t="s">
        <v>20</v>
      </c>
      <c r="C24" s="603"/>
      <c r="D24" s="603"/>
      <c r="E24" s="598">
        <v>202.91</v>
      </c>
    </row>
    <row r="25" spans="1:5" ht="12.75">
      <c r="A25" s="599"/>
      <c r="B25" s="604" t="s">
        <v>33</v>
      </c>
      <c r="C25" s="604"/>
      <c r="D25" s="600"/>
      <c r="E25" s="600">
        <v>202.91</v>
      </c>
    </row>
    <row r="26" spans="1:5" ht="12.75">
      <c r="A26" s="597" t="s">
        <v>35</v>
      </c>
      <c r="B26" s="603"/>
      <c r="C26" s="603"/>
      <c r="D26" s="603"/>
      <c r="E26" s="598">
        <v>1.94</v>
      </c>
    </row>
    <row r="27" spans="1:5" ht="12.75">
      <c r="A27" s="597" t="s">
        <v>38</v>
      </c>
      <c r="B27" s="603"/>
      <c r="C27" s="603"/>
      <c r="D27" s="603"/>
      <c r="E27" s="598">
        <v>258.97</v>
      </c>
    </row>
    <row r="28" spans="1:5" ht="12.75">
      <c r="A28" s="597" t="s">
        <v>39</v>
      </c>
      <c r="B28" s="603"/>
      <c r="C28" s="603"/>
      <c r="D28" s="603"/>
      <c r="E28" s="598">
        <v>1508.02</v>
      </c>
    </row>
    <row r="29" spans="1:5" ht="12.75">
      <c r="A29" s="603" t="s">
        <v>40</v>
      </c>
      <c r="B29" s="603"/>
      <c r="C29" s="603"/>
      <c r="D29" s="603"/>
      <c r="E29" s="598">
        <v>8484.58</v>
      </c>
    </row>
    <row r="30" spans="1:5" ht="12.75">
      <c r="A30" s="602" t="s">
        <v>5</v>
      </c>
      <c r="B30" s="602"/>
      <c r="C30" s="602"/>
      <c r="D30" s="602"/>
      <c r="E30" s="602"/>
    </row>
    <row r="31" spans="1:5" ht="12.75">
      <c r="A31" s="597" t="s">
        <v>38</v>
      </c>
      <c r="B31" s="603"/>
      <c r="C31" s="603"/>
      <c r="D31" s="603"/>
      <c r="E31" s="598">
        <v>251.4</v>
      </c>
    </row>
    <row r="32" spans="1:5" ht="12.75">
      <c r="A32" s="597" t="s">
        <v>39</v>
      </c>
      <c r="B32" s="603"/>
      <c r="C32" s="603"/>
      <c r="D32" s="603"/>
      <c r="E32" s="598">
        <v>1226.7</v>
      </c>
    </row>
    <row r="33" spans="1:5" ht="12.75">
      <c r="A33" s="603" t="s">
        <v>40</v>
      </c>
      <c r="B33" s="603"/>
      <c r="C33" s="603"/>
      <c r="D33" s="603"/>
      <c r="E33" s="598">
        <v>1478.1</v>
      </c>
    </row>
    <row r="34" spans="1:5" ht="12.75">
      <c r="A34" s="601"/>
      <c r="B34" s="601"/>
      <c r="C34" s="601"/>
      <c r="D34" s="601"/>
      <c r="E34" s="601"/>
    </row>
    <row r="35" spans="1:5" ht="12.75">
      <c r="A35" s="605" t="s">
        <v>62</v>
      </c>
      <c r="B35" s="605"/>
      <c r="C35" s="605"/>
      <c r="D35" s="605"/>
      <c r="E35" s="605"/>
    </row>
    <row r="36" spans="1:5" ht="12.75">
      <c r="A36" s="605" t="s">
        <v>63</v>
      </c>
      <c r="B36" s="605"/>
      <c r="C36" s="605"/>
      <c r="D36" s="605"/>
      <c r="E36" s="605"/>
    </row>
    <row r="37" spans="1:5" ht="12.75">
      <c r="A37" s="605" t="s">
        <v>64</v>
      </c>
      <c r="B37" s="605"/>
      <c r="C37" s="605"/>
      <c r="D37" s="605"/>
      <c r="E37" s="605"/>
    </row>
  </sheetData>
  <sheetProtection/>
  <mergeCells count="29">
    <mergeCell ref="B32:D32"/>
    <mergeCell ref="A33:D33"/>
    <mergeCell ref="A35:E35"/>
    <mergeCell ref="A36:E36"/>
    <mergeCell ref="A37:E37"/>
    <mergeCell ref="B26:D26"/>
    <mergeCell ref="B27:D27"/>
    <mergeCell ref="B28:D28"/>
    <mergeCell ref="A29:D29"/>
    <mergeCell ref="A30:E30"/>
    <mergeCell ref="B31:D31"/>
    <mergeCell ref="B20:D20"/>
    <mergeCell ref="B21:C21"/>
    <mergeCell ref="B22:D22"/>
    <mergeCell ref="B23:C23"/>
    <mergeCell ref="B24:D24"/>
    <mergeCell ref="B25:C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625" style="0" customWidth="1"/>
    <col min="2" max="2" width="18.75390625" style="0" customWidth="1"/>
    <col min="3" max="3" width="19.125" style="0" customWidth="1"/>
    <col min="4" max="4" width="18.375" style="0" customWidth="1"/>
    <col min="5" max="5" width="16.125" style="0" customWidth="1"/>
  </cols>
  <sheetData>
    <row r="1" spans="1:5" ht="12.75">
      <c r="A1" s="606" t="s">
        <v>0</v>
      </c>
      <c r="B1" s="607"/>
      <c r="C1" s="607"/>
      <c r="D1" s="607"/>
      <c r="E1" s="607"/>
    </row>
    <row r="2" spans="1:5" ht="12.75">
      <c r="A2" s="607" t="s">
        <v>1</v>
      </c>
      <c r="B2" s="607"/>
      <c r="C2" s="607"/>
      <c r="D2" s="607"/>
      <c r="E2" s="607"/>
    </row>
    <row r="3" spans="1:5" ht="12.75">
      <c r="A3" s="608" t="s">
        <v>2</v>
      </c>
      <c r="B3" s="608"/>
      <c r="C3" s="608" t="s">
        <v>304</v>
      </c>
      <c r="D3" s="608"/>
      <c r="E3" s="608"/>
    </row>
    <row r="4" spans="1:5" ht="12.75">
      <c r="A4" s="608" t="s">
        <v>305</v>
      </c>
      <c r="B4" s="608"/>
      <c r="C4" s="608" t="s">
        <v>78</v>
      </c>
      <c r="D4" s="608"/>
      <c r="E4" s="608"/>
    </row>
    <row r="5" spans="1:5" ht="12.75">
      <c r="A5" s="608" t="s">
        <v>3</v>
      </c>
      <c r="B5" s="608"/>
      <c r="C5" s="608" t="s">
        <v>257</v>
      </c>
      <c r="D5" s="608"/>
      <c r="E5" s="608"/>
    </row>
    <row r="6" spans="1:5" ht="12.75">
      <c r="A6" s="609"/>
      <c r="B6" s="610"/>
      <c r="C6" s="608" t="s">
        <v>306</v>
      </c>
      <c r="D6" s="608"/>
      <c r="E6" s="608"/>
    </row>
    <row r="7" spans="1:5" ht="12.75">
      <c r="A7" s="609"/>
      <c r="B7" s="610"/>
      <c r="C7" s="610"/>
      <c r="D7" s="610"/>
      <c r="E7" s="610"/>
    </row>
    <row r="8" spans="1:5" ht="33.75">
      <c r="A8" s="611"/>
      <c r="B8" s="612" t="s">
        <v>4</v>
      </c>
      <c r="C8" s="612" t="s">
        <v>5</v>
      </c>
      <c r="D8" s="612" t="s">
        <v>6</v>
      </c>
      <c r="E8" s="612" t="s">
        <v>8</v>
      </c>
    </row>
    <row r="9" spans="1:5" ht="12.75">
      <c r="A9" s="611" t="s">
        <v>9</v>
      </c>
      <c r="B9" s="612">
        <v>-14497.13</v>
      </c>
      <c r="C9" s="612">
        <v>-41545.17</v>
      </c>
      <c r="D9" s="612">
        <v>6108</v>
      </c>
      <c r="E9" s="612">
        <f aca="true" t="shared" si="0" ref="E9:E14">SUM(B9:D9)</f>
        <v>-49934.299999999996</v>
      </c>
    </row>
    <row r="10" spans="1:5" ht="12.75">
      <c r="A10" s="613" t="s">
        <v>10</v>
      </c>
      <c r="B10" s="614">
        <v>22380.05</v>
      </c>
      <c r="C10" s="614"/>
      <c r="D10" s="614"/>
      <c r="E10" s="614">
        <f t="shared" si="0"/>
        <v>22380.05</v>
      </c>
    </row>
    <row r="11" spans="1:5" ht="22.5">
      <c r="A11" s="613" t="s">
        <v>11</v>
      </c>
      <c r="B11" s="614">
        <v>-4895.62</v>
      </c>
      <c r="C11" s="614">
        <v>-6922.61</v>
      </c>
      <c r="D11" s="614">
        <v>-1876.02</v>
      </c>
      <c r="E11" s="614">
        <f t="shared" si="0"/>
        <v>-13694.25</v>
      </c>
    </row>
    <row r="12" spans="1:5" ht="12.75">
      <c r="A12" s="611" t="s">
        <v>12</v>
      </c>
      <c r="B12" s="612">
        <v>18382.96</v>
      </c>
      <c r="C12" s="612"/>
      <c r="D12" s="612"/>
      <c r="E12" s="612">
        <f t="shared" si="0"/>
        <v>18382.96</v>
      </c>
    </row>
    <row r="13" spans="1:5" ht="12.75">
      <c r="A13" s="613" t="s">
        <v>13</v>
      </c>
      <c r="B13" s="614">
        <v>14971.18</v>
      </c>
      <c r="C13" s="614">
        <v>1802.09</v>
      </c>
      <c r="D13" s="614"/>
      <c r="E13" s="614">
        <f t="shared" si="0"/>
        <v>16773.27</v>
      </c>
    </row>
    <row r="14" spans="1:5" ht="12.75">
      <c r="A14" s="611" t="s">
        <v>14</v>
      </c>
      <c r="B14" s="612">
        <v>-11085.35</v>
      </c>
      <c r="C14" s="612">
        <f>-43347.26+6108</f>
        <v>-37239.26</v>
      </c>
      <c r="D14" s="612"/>
      <c r="E14" s="612">
        <f t="shared" si="0"/>
        <v>-48324.61</v>
      </c>
    </row>
    <row r="15" spans="1:5" ht="12.75">
      <c r="A15" s="615"/>
      <c r="B15" s="615"/>
      <c r="C15" s="615"/>
      <c r="D15" s="615"/>
      <c r="E15" s="615"/>
    </row>
    <row r="16" spans="1:5" ht="12.75">
      <c r="A16" s="615"/>
      <c r="B16" s="615"/>
      <c r="C16" s="615"/>
      <c r="D16" s="615"/>
      <c r="E16" s="615"/>
    </row>
    <row r="17" spans="1:5" ht="22.5">
      <c r="A17" s="612" t="s">
        <v>15</v>
      </c>
      <c r="B17" s="616" t="s">
        <v>16</v>
      </c>
      <c r="C17" s="616"/>
      <c r="D17" s="612" t="s">
        <v>17</v>
      </c>
      <c r="E17" s="612" t="s">
        <v>18</v>
      </c>
    </row>
    <row r="18" spans="1:5" ht="12.75">
      <c r="A18" s="616" t="s">
        <v>4</v>
      </c>
      <c r="B18" s="616"/>
      <c r="C18" s="616"/>
      <c r="D18" s="616"/>
      <c r="E18" s="616"/>
    </row>
    <row r="19" spans="1:5" ht="12.75">
      <c r="A19" s="611" t="s">
        <v>30</v>
      </c>
      <c r="B19" s="617" t="s">
        <v>20</v>
      </c>
      <c r="C19" s="617"/>
      <c r="D19" s="617"/>
      <c r="E19" s="612">
        <v>7873.09</v>
      </c>
    </row>
    <row r="20" spans="1:5" ht="12.75">
      <c r="A20" s="613"/>
      <c r="B20" s="618" t="s">
        <v>31</v>
      </c>
      <c r="C20" s="618"/>
      <c r="D20" s="614" t="s">
        <v>307</v>
      </c>
      <c r="E20" s="614">
        <v>7873.09</v>
      </c>
    </row>
    <row r="21" spans="1:5" ht="12.75">
      <c r="A21" s="611" t="s">
        <v>32</v>
      </c>
      <c r="B21" s="617" t="s">
        <v>20</v>
      </c>
      <c r="C21" s="617"/>
      <c r="D21" s="617"/>
      <c r="E21" s="612">
        <v>679.31</v>
      </c>
    </row>
    <row r="22" spans="1:5" ht="12.75">
      <c r="A22" s="613"/>
      <c r="B22" s="618" t="s">
        <v>33</v>
      </c>
      <c r="C22" s="618"/>
      <c r="D22" s="614"/>
      <c r="E22" s="614">
        <v>679.31</v>
      </c>
    </row>
    <row r="23" spans="1:5" ht="12.75">
      <c r="A23" s="611" t="s">
        <v>35</v>
      </c>
      <c r="B23" s="617"/>
      <c r="C23" s="617"/>
      <c r="D23" s="617"/>
      <c r="E23" s="612">
        <v>58.59</v>
      </c>
    </row>
    <row r="24" spans="1:5" ht="12.75">
      <c r="A24" s="611" t="s">
        <v>38</v>
      </c>
      <c r="B24" s="617"/>
      <c r="C24" s="617"/>
      <c r="D24" s="617"/>
      <c r="E24" s="612">
        <v>854.5</v>
      </c>
    </row>
    <row r="25" spans="1:5" ht="12.75">
      <c r="A25" s="611" t="s">
        <v>39</v>
      </c>
      <c r="B25" s="617"/>
      <c r="C25" s="617"/>
      <c r="D25" s="617"/>
      <c r="E25" s="612">
        <v>5505.69</v>
      </c>
    </row>
    <row r="26" spans="1:5" ht="12.75">
      <c r="A26" s="617" t="s">
        <v>40</v>
      </c>
      <c r="B26" s="617"/>
      <c r="C26" s="617"/>
      <c r="D26" s="617"/>
      <c r="E26" s="612">
        <v>14971.18</v>
      </c>
    </row>
    <row r="27" spans="1:5" ht="12.75">
      <c r="A27" s="616" t="s">
        <v>5</v>
      </c>
      <c r="B27" s="616"/>
      <c r="C27" s="616"/>
      <c r="D27" s="616"/>
      <c r="E27" s="616"/>
    </row>
    <row r="28" spans="1:5" ht="12.75">
      <c r="A28" s="611" t="s">
        <v>38</v>
      </c>
      <c r="B28" s="617"/>
      <c r="C28" s="617"/>
      <c r="D28" s="617"/>
      <c r="E28" s="612">
        <v>230.93</v>
      </c>
    </row>
    <row r="29" spans="1:5" ht="12.75">
      <c r="A29" s="611" t="s">
        <v>39</v>
      </c>
      <c r="B29" s="617"/>
      <c r="C29" s="617"/>
      <c r="D29" s="617"/>
      <c r="E29" s="612">
        <v>1571.16</v>
      </c>
    </row>
    <row r="30" spans="1:5" ht="12.75">
      <c r="A30" s="617" t="s">
        <v>40</v>
      </c>
      <c r="B30" s="617"/>
      <c r="C30" s="617"/>
      <c r="D30" s="617"/>
      <c r="E30" s="612">
        <v>1802.09</v>
      </c>
    </row>
    <row r="31" spans="1:5" ht="12.75">
      <c r="A31" s="619" t="s">
        <v>62</v>
      </c>
      <c r="B31" s="619"/>
      <c r="C31" s="619"/>
      <c r="D31" s="619"/>
      <c r="E31" s="619"/>
    </row>
    <row r="32" spans="1:5" ht="12.75">
      <c r="A32" s="619" t="s">
        <v>63</v>
      </c>
      <c r="B32" s="619"/>
      <c r="C32" s="619"/>
      <c r="D32" s="619"/>
      <c r="E32" s="619"/>
    </row>
    <row r="33" spans="1:5" ht="12.75">
      <c r="A33" s="619" t="s">
        <v>64</v>
      </c>
      <c r="B33" s="619"/>
      <c r="C33" s="619"/>
      <c r="D33" s="619"/>
      <c r="E33" s="619"/>
    </row>
  </sheetData>
  <sheetProtection/>
  <mergeCells count="26">
    <mergeCell ref="A32:E32"/>
    <mergeCell ref="A33:E33"/>
    <mergeCell ref="A26:D26"/>
    <mergeCell ref="A27:E27"/>
    <mergeCell ref="B28:D28"/>
    <mergeCell ref="B29:D29"/>
    <mergeCell ref="A30:D30"/>
    <mergeCell ref="A31:E31"/>
    <mergeCell ref="B20:C20"/>
    <mergeCell ref="B21:D21"/>
    <mergeCell ref="B22:C22"/>
    <mergeCell ref="B23:D23"/>
    <mergeCell ref="B24:D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5.75390625" style="0" customWidth="1"/>
    <col min="2" max="2" width="17.00390625" style="0" customWidth="1"/>
    <col min="3" max="3" width="13.375" style="0" customWidth="1"/>
    <col min="4" max="4" width="13.125" style="0" customWidth="1"/>
    <col min="5" max="5" width="15.00390625" style="0" customWidth="1"/>
  </cols>
  <sheetData>
    <row r="1" spans="1:5" ht="12.75">
      <c r="A1" s="620" t="s">
        <v>0</v>
      </c>
      <c r="B1" s="621"/>
      <c r="C1" s="621"/>
      <c r="D1" s="621"/>
      <c r="E1" s="621"/>
    </row>
    <row r="2" spans="1:5" ht="12.75">
      <c r="A2" s="621" t="s">
        <v>1</v>
      </c>
      <c r="B2" s="621"/>
      <c r="C2" s="621"/>
      <c r="D2" s="621"/>
      <c r="E2" s="621"/>
    </row>
    <row r="3" spans="1:5" ht="12.75">
      <c r="A3" s="622" t="s">
        <v>2</v>
      </c>
      <c r="B3" s="622"/>
      <c r="C3" s="622" t="s">
        <v>308</v>
      </c>
      <c r="D3" s="622"/>
      <c r="E3" s="622"/>
    </row>
    <row r="4" spans="1:5" ht="12.75">
      <c r="A4" s="622" t="s">
        <v>309</v>
      </c>
      <c r="B4" s="622"/>
      <c r="C4" s="622" t="s">
        <v>99</v>
      </c>
      <c r="D4" s="622"/>
      <c r="E4" s="622"/>
    </row>
    <row r="5" spans="1:5" ht="12.75">
      <c r="A5" s="622" t="s">
        <v>3</v>
      </c>
      <c r="B5" s="622"/>
      <c r="C5" s="622" t="s">
        <v>109</v>
      </c>
      <c r="D5" s="622"/>
      <c r="E5" s="622"/>
    </row>
    <row r="6" spans="1:5" ht="12.75">
      <c r="A6" s="623"/>
      <c r="B6" s="624"/>
      <c r="C6" s="622" t="s">
        <v>310</v>
      </c>
      <c r="D6" s="622"/>
      <c r="E6" s="622"/>
    </row>
    <row r="7" spans="1:5" ht="12.75">
      <c r="A7" s="623"/>
      <c r="B7" s="624"/>
      <c r="C7" s="624"/>
      <c r="D7" s="624"/>
      <c r="E7" s="624"/>
    </row>
    <row r="8" spans="1:5" ht="33.75">
      <c r="A8" s="625"/>
      <c r="B8" s="626" t="s">
        <v>4</v>
      </c>
      <c r="C8" s="626" t="s">
        <v>5</v>
      </c>
      <c r="D8" s="626" t="s">
        <v>6</v>
      </c>
      <c r="E8" s="626" t="s">
        <v>8</v>
      </c>
    </row>
    <row r="9" spans="1:5" ht="12.75">
      <c r="A9" s="625" t="s">
        <v>9</v>
      </c>
      <c r="B9" s="626">
        <v>-2443.9</v>
      </c>
      <c r="C9" s="626">
        <v>-229.28</v>
      </c>
      <c r="D9" s="626"/>
      <c r="E9" s="626">
        <f>SUM(B9:D9)</f>
        <v>-2673.1800000000003</v>
      </c>
    </row>
    <row r="10" spans="1:5" ht="12.75">
      <c r="A10" s="627" t="s">
        <v>10</v>
      </c>
      <c r="B10" s="628">
        <v>6124.7</v>
      </c>
      <c r="C10" s="628"/>
      <c r="D10" s="628"/>
      <c r="E10" s="628">
        <f>SUM(B10:D10)</f>
        <v>6124.7</v>
      </c>
    </row>
    <row r="11" spans="1:5" ht="12.75">
      <c r="A11" s="627" t="s">
        <v>11</v>
      </c>
      <c r="B11" s="628">
        <v>-28284.7</v>
      </c>
      <c r="C11" s="628"/>
      <c r="D11" s="628"/>
      <c r="E11" s="628">
        <f>SUM(B11:D11)</f>
        <v>-28284.7</v>
      </c>
    </row>
    <row r="12" spans="1:5" ht="12.75">
      <c r="A12" s="625" t="s">
        <v>12</v>
      </c>
      <c r="B12" s="626"/>
      <c r="C12" s="626"/>
      <c r="D12" s="626"/>
      <c r="E12" s="626"/>
    </row>
    <row r="13" spans="1:5" ht="12.75">
      <c r="A13" s="627" t="s">
        <v>13</v>
      </c>
      <c r="B13" s="628">
        <v>1339.39</v>
      </c>
      <c r="C13" s="628">
        <v>219.57</v>
      </c>
      <c r="D13" s="628"/>
      <c r="E13" s="628">
        <f>SUM(B13:D13)</f>
        <v>1558.96</v>
      </c>
    </row>
    <row r="14" spans="1:5" ht="12.75">
      <c r="A14" s="625" t="s">
        <v>14</v>
      </c>
      <c r="B14" s="626">
        <v>-3783.29</v>
      </c>
      <c r="C14" s="626">
        <v>-448.85</v>
      </c>
      <c r="D14" s="626"/>
      <c r="E14" s="626">
        <f>SUM(B14:D14)</f>
        <v>-4232.14</v>
      </c>
    </row>
    <row r="15" spans="1:5" ht="12.75">
      <c r="A15" s="629"/>
      <c r="B15" s="629"/>
      <c r="C15" s="629"/>
      <c r="D15" s="629"/>
      <c r="E15" s="629"/>
    </row>
    <row r="16" spans="1:5" ht="12.75">
      <c r="A16" s="629"/>
      <c r="B16" s="629"/>
      <c r="C16" s="629"/>
      <c r="D16" s="629"/>
      <c r="E16" s="629"/>
    </row>
    <row r="17" spans="1:5" ht="33.75">
      <c r="A17" s="626" t="s">
        <v>15</v>
      </c>
      <c r="B17" s="630" t="s">
        <v>16</v>
      </c>
      <c r="C17" s="630"/>
      <c r="D17" s="626" t="s">
        <v>17</v>
      </c>
      <c r="E17" s="626" t="s">
        <v>18</v>
      </c>
    </row>
    <row r="18" spans="1:5" ht="12.75">
      <c r="A18" s="630" t="s">
        <v>4</v>
      </c>
      <c r="B18" s="630"/>
      <c r="C18" s="630"/>
      <c r="D18" s="630"/>
      <c r="E18" s="630"/>
    </row>
    <row r="19" spans="1:5" ht="12.75">
      <c r="A19" s="625" t="s">
        <v>32</v>
      </c>
      <c r="B19" s="631" t="s">
        <v>20</v>
      </c>
      <c r="C19" s="631"/>
      <c r="D19" s="631"/>
      <c r="E19" s="626">
        <v>128.64</v>
      </c>
    </row>
    <row r="20" spans="1:5" ht="12.75">
      <c r="A20" s="627"/>
      <c r="B20" s="632" t="s">
        <v>33</v>
      </c>
      <c r="C20" s="632"/>
      <c r="D20" s="628"/>
      <c r="E20" s="628">
        <v>128.64</v>
      </c>
    </row>
    <row r="21" spans="1:5" ht="12.75">
      <c r="A21" s="625" t="s">
        <v>38</v>
      </c>
      <c r="B21" s="631"/>
      <c r="C21" s="631"/>
      <c r="D21" s="631"/>
      <c r="E21" s="626">
        <v>46.43</v>
      </c>
    </row>
    <row r="22" spans="1:5" ht="12.75">
      <c r="A22" s="625" t="s">
        <v>39</v>
      </c>
      <c r="B22" s="631"/>
      <c r="C22" s="631"/>
      <c r="D22" s="631"/>
      <c r="E22" s="626">
        <v>1164.32</v>
      </c>
    </row>
    <row r="23" spans="1:5" ht="12.75">
      <c r="A23" s="631" t="s">
        <v>40</v>
      </c>
      <c r="B23" s="631"/>
      <c r="C23" s="631"/>
      <c r="D23" s="631"/>
      <c r="E23" s="626">
        <v>1339.39</v>
      </c>
    </row>
    <row r="24" spans="1:5" ht="12.75">
      <c r="A24" s="630" t="s">
        <v>5</v>
      </c>
      <c r="B24" s="630"/>
      <c r="C24" s="630"/>
      <c r="D24" s="630"/>
      <c r="E24" s="630"/>
    </row>
    <row r="25" spans="1:5" ht="12.75">
      <c r="A25" s="625" t="s">
        <v>38</v>
      </c>
      <c r="B25" s="631"/>
      <c r="C25" s="631"/>
      <c r="D25" s="631"/>
      <c r="E25" s="626">
        <v>21.96</v>
      </c>
    </row>
    <row r="26" spans="1:5" ht="12.75">
      <c r="A26" s="625" t="s">
        <v>39</v>
      </c>
      <c r="B26" s="631"/>
      <c r="C26" s="631"/>
      <c r="D26" s="631"/>
      <c r="E26" s="626">
        <v>197.61</v>
      </c>
    </row>
    <row r="27" spans="1:5" ht="12.75">
      <c r="A27" s="631" t="s">
        <v>40</v>
      </c>
      <c r="B27" s="631"/>
      <c r="C27" s="632"/>
      <c r="D27" s="632"/>
      <c r="E27" s="628">
        <v>219.57</v>
      </c>
    </row>
    <row r="28" spans="1:5" ht="12.75">
      <c r="A28" s="631" t="s">
        <v>61</v>
      </c>
      <c r="B28" s="631"/>
      <c r="C28" s="631"/>
      <c r="D28" s="631"/>
      <c r="E28" s="626">
        <v>1558.96</v>
      </c>
    </row>
    <row r="29" spans="1:5" ht="12.75">
      <c r="A29" s="629"/>
      <c r="B29" s="629"/>
      <c r="C29" s="629"/>
      <c r="D29" s="629"/>
      <c r="E29" s="629"/>
    </row>
    <row r="30" spans="1:5" ht="12.75">
      <c r="A30" s="633" t="s">
        <v>62</v>
      </c>
      <c r="B30" s="633"/>
      <c r="C30" s="633"/>
      <c r="D30" s="633"/>
      <c r="E30" s="633"/>
    </row>
    <row r="31" spans="1:5" ht="12.75">
      <c r="A31" s="633" t="s">
        <v>63</v>
      </c>
      <c r="B31" s="633"/>
      <c r="C31" s="633"/>
      <c r="D31" s="633"/>
      <c r="E31" s="633"/>
    </row>
    <row r="32" spans="1:5" ht="12.75">
      <c r="A32" s="633" t="s">
        <v>64</v>
      </c>
      <c r="B32" s="633"/>
      <c r="C32" s="633"/>
      <c r="D32" s="633"/>
      <c r="E32" s="633"/>
    </row>
  </sheetData>
  <sheetProtection/>
  <mergeCells count="24">
    <mergeCell ref="B26:D26"/>
    <mergeCell ref="A27:D27"/>
    <mergeCell ref="A28:D28"/>
    <mergeCell ref="A30:E30"/>
    <mergeCell ref="A31:E31"/>
    <mergeCell ref="A32:E32"/>
    <mergeCell ref="B20:C20"/>
    <mergeCell ref="B21:D21"/>
    <mergeCell ref="B22:D22"/>
    <mergeCell ref="A23:D23"/>
    <mergeCell ref="A24:E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25390625" style="0" customWidth="1"/>
    <col min="2" max="2" width="13.25390625" style="0" customWidth="1"/>
    <col min="3" max="3" width="16.00390625" style="0" customWidth="1"/>
    <col min="4" max="4" width="14.375" style="0" customWidth="1"/>
    <col min="5" max="5" width="14.875" style="0" customWidth="1"/>
  </cols>
  <sheetData>
    <row r="1" spans="1:5" ht="12.75">
      <c r="A1" s="634" t="s">
        <v>0</v>
      </c>
      <c r="B1" s="635"/>
      <c r="C1" s="635"/>
      <c r="D1" s="635"/>
      <c r="E1" s="635"/>
    </row>
    <row r="2" spans="1:5" ht="12.75">
      <c r="A2" s="635" t="s">
        <v>1</v>
      </c>
      <c r="B2" s="635"/>
      <c r="C2" s="635"/>
      <c r="D2" s="635"/>
      <c r="E2" s="635"/>
    </row>
    <row r="3" spans="1:5" ht="12.75">
      <c r="A3" s="636" t="s">
        <v>2</v>
      </c>
      <c r="B3" s="636"/>
      <c r="C3" s="636" t="s">
        <v>311</v>
      </c>
      <c r="D3" s="636"/>
      <c r="E3" s="636"/>
    </row>
    <row r="4" spans="1:5" ht="12.75">
      <c r="A4" s="636" t="s">
        <v>312</v>
      </c>
      <c r="B4" s="636"/>
      <c r="C4" s="636" t="s">
        <v>89</v>
      </c>
      <c r="D4" s="636"/>
      <c r="E4" s="636"/>
    </row>
    <row r="5" spans="1:5" ht="12.75">
      <c r="A5" s="636" t="s">
        <v>3</v>
      </c>
      <c r="B5" s="636"/>
      <c r="C5" s="636" t="s">
        <v>313</v>
      </c>
      <c r="D5" s="636"/>
      <c r="E5" s="636"/>
    </row>
    <row r="6" spans="1:5" ht="12.75">
      <c r="A6" s="637"/>
      <c r="B6" s="638"/>
      <c r="C6" s="636" t="s">
        <v>314</v>
      </c>
      <c r="D6" s="636"/>
      <c r="E6" s="636"/>
    </row>
    <row r="7" spans="1:5" ht="12.75">
      <c r="A7" s="637"/>
      <c r="B7" s="638"/>
      <c r="C7" s="636" t="s">
        <v>315</v>
      </c>
      <c r="D7" s="636"/>
      <c r="E7" s="636"/>
    </row>
    <row r="8" spans="1:5" ht="12.75">
      <c r="A8" s="637"/>
      <c r="B8" s="638"/>
      <c r="C8" s="638"/>
      <c r="D8" s="638"/>
      <c r="E8" s="638"/>
    </row>
    <row r="9" spans="1:5" ht="33.75">
      <c r="A9" s="639"/>
      <c r="B9" s="640" t="s">
        <v>4</v>
      </c>
      <c r="C9" s="640" t="s">
        <v>5</v>
      </c>
      <c r="D9" s="640" t="s">
        <v>6</v>
      </c>
      <c r="E9" s="640" t="s">
        <v>8</v>
      </c>
    </row>
    <row r="10" spans="1:5" ht="12.75">
      <c r="A10" s="639" t="s">
        <v>9</v>
      </c>
      <c r="B10" s="640">
        <v>1117.02</v>
      </c>
      <c r="C10" s="640"/>
      <c r="D10" s="640"/>
      <c r="E10" s="640">
        <f aca="true" t="shared" si="0" ref="E10:E15">SUM(B10:D10)</f>
        <v>1117.02</v>
      </c>
    </row>
    <row r="11" spans="1:5" ht="12.75">
      <c r="A11" s="641" t="s">
        <v>10</v>
      </c>
      <c r="B11" s="642">
        <v>5247</v>
      </c>
      <c r="C11" s="642">
        <v>1226.44</v>
      </c>
      <c r="D11" s="642"/>
      <c r="E11" s="642">
        <f t="shared" si="0"/>
        <v>6473.4400000000005</v>
      </c>
    </row>
    <row r="12" spans="1:5" ht="22.5">
      <c r="A12" s="641" t="s">
        <v>11</v>
      </c>
      <c r="B12" s="642">
        <v>5247</v>
      </c>
      <c r="C12" s="642">
        <v>1839.66</v>
      </c>
      <c r="D12" s="642"/>
      <c r="E12" s="642">
        <f t="shared" si="0"/>
        <v>7086.66</v>
      </c>
    </row>
    <row r="13" spans="1:5" ht="12.75">
      <c r="A13" s="639" t="s">
        <v>12</v>
      </c>
      <c r="B13" s="640">
        <v>19868.44</v>
      </c>
      <c r="C13" s="640">
        <v>610.56</v>
      </c>
      <c r="D13" s="640"/>
      <c r="E13" s="640">
        <f t="shared" si="0"/>
        <v>20479</v>
      </c>
    </row>
    <row r="14" spans="1:5" ht="12.75">
      <c r="A14" s="641" t="s">
        <v>13</v>
      </c>
      <c r="B14" s="642">
        <v>6551.75</v>
      </c>
      <c r="C14" s="642">
        <v>424.84</v>
      </c>
      <c r="D14" s="642"/>
      <c r="E14" s="642">
        <f t="shared" si="0"/>
        <v>6976.59</v>
      </c>
    </row>
    <row r="15" spans="1:5" ht="12.75">
      <c r="A15" s="639" t="s">
        <v>14</v>
      </c>
      <c r="B15" s="640">
        <v>14433.71</v>
      </c>
      <c r="C15" s="640">
        <v>185.72</v>
      </c>
      <c r="D15" s="640"/>
      <c r="E15" s="640">
        <f t="shared" si="0"/>
        <v>14619.429999999998</v>
      </c>
    </row>
    <row r="16" spans="1:5" ht="12.75">
      <c r="A16" s="643"/>
      <c r="B16" s="643"/>
      <c r="C16" s="643"/>
      <c r="D16" s="643"/>
      <c r="E16" s="643"/>
    </row>
    <row r="17" spans="1:5" ht="12.75">
      <c r="A17" s="643"/>
      <c r="B17" s="643"/>
      <c r="C17" s="643"/>
      <c r="D17" s="643"/>
      <c r="E17" s="643"/>
    </row>
    <row r="18" spans="1:5" ht="33.75">
      <c r="A18" s="640" t="s">
        <v>15</v>
      </c>
      <c r="B18" s="644" t="s">
        <v>16</v>
      </c>
      <c r="C18" s="644"/>
      <c r="D18" s="640" t="s">
        <v>17</v>
      </c>
      <c r="E18" s="640" t="s">
        <v>18</v>
      </c>
    </row>
    <row r="19" spans="1:5" ht="12.75">
      <c r="A19" s="644" t="s">
        <v>4</v>
      </c>
      <c r="B19" s="644"/>
      <c r="C19" s="644"/>
      <c r="D19" s="644"/>
      <c r="E19" s="644"/>
    </row>
    <row r="20" spans="1:5" ht="12.75">
      <c r="A20" s="639" t="s">
        <v>29</v>
      </c>
      <c r="B20" s="645" t="s">
        <v>20</v>
      </c>
      <c r="C20" s="645"/>
      <c r="D20" s="645"/>
      <c r="E20" s="640">
        <v>4491.08</v>
      </c>
    </row>
    <row r="21" spans="1:5" ht="25.5" customHeight="1">
      <c r="A21" s="641"/>
      <c r="B21" s="646" t="s">
        <v>28</v>
      </c>
      <c r="C21" s="646"/>
      <c r="D21" s="642" t="s">
        <v>34</v>
      </c>
      <c r="E21" s="642">
        <v>4491.08</v>
      </c>
    </row>
    <row r="22" spans="1:5" ht="12.75">
      <c r="A22" s="639" t="s">
        <v>32</v>
      </c>
      <c r="B22" s="645" t="s">
        <v>20</v>
      </c>
      <c r="C22" s="645"/>
      <c r="D22" s="645"/>
      <c r="E22" s="640">
        <v>161.81</v>
      </c>
    </row>
    <row r="23" spans="1:5" ht="12.75">
      <c r="A23" s="641"/>
      <c r="B23" s="646" t="s">
        <v>33</v>
      </c>
      <c r="C23" s="646"/>
      <c r="D23" s="642"/>
      <c r="E23" s="642">
        <v>161.81</v>
      </c>
    </row>
    <row r="24" spans="1:5" ht="12.75">
      <c r="A24" s="639" t="s">
        <v>38</v>
      </c>
      <c r="B24" s="645"/>
      <c r="C24" s="645"/>
      <c r="D24" s="645"/>
      <c r="E24" s="640">
        <v>601.35</v>
      </c>
    </row>
    <row r="25" spans="1:5" ht="12.75">
      <c r="A25" s="639" t="s">
        <v>39</v>
      </c>
      <c r="B25" s="645"/>
      <c r="C25" s="645"/>
      <c r="D25" s="645"/>
      <c r="E25" s="640">
        <v>1297.51</v>
      </c>
    </row>
    <row r="26" spans="1:5" ht="12.75">
      <c r="A26" s="645" t="s">
        <v>40</v>
      </c>
      <c r="B26" s="645"/>
      <c r="C26" s="645"/>
      <c r="D26" s="645"/>
      <c r="E26" s="640">
        <v>6551.75</v>
      </c>
    </row>
    <row r="27" spans="1:5" ht="12.75">
      <c r="A27" s="644" t="s">
        <v>5</v>
      </c>
      <c r="B27" s="644"/>
      <c r="C27" s="644"/>
      <c r="D27" s="644"/>
      <c r="E27" s="644"/>
    </row>
    <row r="28" spans="1:5" ht="12.75">
      <c r="A28" s="639" t="s">
        <v>38</v>
      </c>
      <c r="B28" s="645"/>
      <c r="C28" s="645"/>
      <c r="D28" s="645"/>
      <c r="E28" s="640">
        <v>40.41</v>
      </c>
    </row>
    <row r="29" spans="1:5" ht="12.75">
      <c r="A29" s="639" t="s">
        <v>39</v>
      </c>
      <c r="B29" s="645"/>
      <c r="C29" s="645"/>
      <c r="D29" s="645"/>
      <c r="E29" s="640">
        <v>384.43</v>
      </c>
    </row>
    <row r="30" spans="1:5" ht="12.75">
      <c r="A30" s="645" t="s">
        <v>40</v>
      </c>
      <c r="B30" s="645"/>
      <c r="C30" s="645"/>
      <c r="D30" s="645"/>
      <c r="E30" s="640">
        <v>424.84</v>
      </c>
    </row>
    <row r="31" spans="1:5" ht="12.75">
      <c r="A31" s="643"/>
      <c r="B31" s="643"/>
      <c r="C31" s="643"/>
      <c r="D31" s="643"/>
      <c r="E31" s="643"/>
    </row>
    <row r="32" spans="1:5" ht="12.75">
      <c r="A32" s="647" t="s">
        <v>62</v>
      </c>
      <c r="B32" s="647"/>
      <c r="C32" s="647"/>
      <c r="D32" s="647"/>
      <c r="E32" s="647"/>
    </row>
    <row r="33" spans="1:5" ht="12.75">
      <c r="A33" s="647" t="s">
        <v>63</v>
      </c>
      <c r="B33" s="647"/>
      <c r="C33" s="647"/>
      <c r="D33" s="647"/>
      <c r="E33" s="647"/>
    </row>
    <row r="34" spans="1:5" ht="12.75">
      <c r="A34" s="647" t="s">
        <v>64</v>
      </c>
      <c r="B34" s="647"/>
      <c r="C34" s="647"/>
      <c r="D34" s="647"/>
      <c r="E34" s="647"/>
    </row>
  </sheetData>
  <sheetProtection/>
  <mergeCells count="26">
    <mergeCell ref="A33:E33"/>
    <mergeCell ref="A34:E34"/>
    <mergeCell ref="A26:D26"/>
    <mergeCell ref="A27:E27"/>
    <mergeCell ref="B28:D28"/>
    <mergeCell ref="B29:D29"/>
    <mergeCell ref="A30:D30"/>
    <mergeCell ref="A32:E32"/>
    <mergeCell ref="B20:D20"/>
    <mergeCell ref="B21:C21"/>
    <mergeCell ref="B22:D22"/>
    <mergeCell ref="B23:C23"/>
    <mergeCell ref="B24:D24"/>
    <mergeCell ref="B25:D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1.75390625" style="0" customWidth="1"/>
    <col min="2" max="2" width="12.00390625" style="0" customWidth="1"/>
    <col min="3" max="3" width="16.25390625" style="0" customWidth="1"/>
    <col min="4" max="4" width="15.875" style="0" customWidth="1"/>
    <col min="5" max="5" width="18.00390625" style="0" customWidth="1"/>
  </cols>
  <sheetData>
    <row r="1" spans="1:5" ht="12.75">
      <c r="A1" s="648" t="s">
        <v>0</v>
      </c>
      <c r="B1" s="649"/>
      <c r="C1" s="649"/>
      <c r="D1" s="649"/>
      <c r="E1" s="649"/>
    </row>
    <row r="2" spans="1:5" ht="12.75">
      <c r="A2" s="649" t="s">
        <v>1</v>
      </c>
      <c r="B2" s="649"/>
      <c r="C2" s="649"/>
      <c r="D2" s="649"/>
      <c r="E2" s="649"/>
    </row>
    <row r="3" spans="1:5" ht="12.75">
      <c r="A3" s="650" t="s">
        <v>2</v>
      </c>
      <c r="B3" s="650"/>
      <c r="C3" s="650" t="s">
        <v>316</v>
      </c>
      <c r="D3" s="650"/>
      <c r="E3" s="650"/>
    </row>
    <row r="4" spans="1:5" ht="12.75">
      <c r="A4" s="650" t="s">
        <v>317</v>
      </c>
      <c r="B4" s="650"/>
      <c r="C4" s="650" t="s">
        <v>177</v>
      </c>
      <c r="D4" s="650"/>
      <c r="E4" s="650"/>
    </row>
    <row r="5" spans="1:5" ht="12.75">
      <c r="A5" s="650" t="s">
        <v>3</v>
      </c>
      <c r="B5" s="650"/>
      <c r="C5" s="650" t="s">
        <v>318</v>
      </c>
      <c r="D5" s="650"/>
      <c r="E5" s="650"/>
    </row>
    <row r="6" spans="1:5" ht="12.75">
      <c r="A6" s="651"/>
      <c r="B6" s="652"/>
      <c r="C6" s="650" t="s">
        <v>319</v>
      </c>
      <c r="D6" s="650"/>
      <c r="E6" s="650"/>
    </row>
    <row r="7" spans="1:5" ht="12.75">
      <c r="A7" s="651"/>
      <c r="B7" s="652"/>
      <c r="C7" s="650" t="s">
        <v>320</v>
      </c>
      <c r="D7" s="650"/>
      <c r="E7" s="650"/>
    </row>
    <row r="8" spans="1:5" ht="12.75">
      <c r="A8" s="651"/>
      <c r="B8" s="652"/>
      <c r="C8" s="652"/>
      <c r="D8" s="652"/>
      <c r="E8" s="652"/>
    </row>
    <row r="9" spans="1:5" ht="45">
      <c r="A9" s="653"/>
      <c r="B9" s="654" t="s">
        <v>4</v>
      </c>
      <c r="C9" s="654" t="s">
        <v>5</v>
      </c>
      <c r="D9" s="654" t="s">
        <v>6</v>
      </c>
      <c r="E9" s="654" t="s">
        <v>8</v>
      </c>
    </row>
    <row r="10" spans="1:5" ht="12.75">
      <c r="A10" s="653" t="s">
        <v>9</v>
      </c>
      <c r="B10" s="654">
        <v>-34629.71</v>
      </c>
      <c r="C10" s="654">
        <v>6914.4</v>
      </c>
      <c r="D10" s="654">
        <v>9325.08</v>
      </c>
      <c r="E10" s="654">
        <f aca="true" t="shared" si="0" ref="E10:E15">SUM(B10:D10)</f>
        <v>-18390.229999999996</v>
      </c>
    </row>
    <row r="11" spans="1:5" ht="12.75">
      <c r="A11" s="655" t="s">
        <v>10</v>
      </c>
      <c r="B11" s="656">
        <v>29623.64</v>
      </c>
      <c r="C11" s="656">
        <v>26484.84</v>
      </c>
      <c r="D11" s="656">
        <v>3830.85</v>
      </c>
      <c r="E11" s="656">
        <f t="shared" si="0"/>
        <v>59939.329999999994</v>
      </c>
    </row>
    <row r="12" spans="1:5" ht="12.75">
      <c r="A12" s="655" t="s">
        <v>11</v>
      </c>
      <c r="B12" s="656">
        <v>29623.64</v>
      </c>
      <c r="C12" s="656">
        <v>26484.84</v>
      </c>
      <c r="D12" s="656">
        <v>3830.85</v>
      </c>
      <c r="E12" s="656">
        <f t="shared" si="0"/>
        <v>59939.329999999994</v>
      </c>
    </row>
    <row r="13" spans="1:5" ht="12.75">
      <c r="A13" s="653" t="s">
        <v>12</v>
      </c>
      <c r="B13" s="654">
        <v>22992.72</v>
      </c>
      <c r="C13" s="654">
        <v>21625.67</v>
      </c>
      <c r="D13" s="654">
        <v>3674.38</v>
      </c>
      <c r="E13" s="654">
        <f t="shared" si="0"/>
        <v>48292.77</v>
      </c>
    </row>
    <row r="14" spans="1:5" ht="12.75">
      <c r="A14" s="655" t="s">
        <v>13</v>
      </c>
      <c r="B14" s="656">
        <v>44219.55</v>
      </c>
      <c r="C14" s="656">
        <v>5001.9</v>
      </c>
      <c r="D14" s="656"/>
      <c r="E14" s="656">
        <f t="shared" si="0"/>
        <v>49221.450000000004</v>
      </c>
    </row>
    <row r="15" spans="1:5" ht="12.75">
      <c r="A15" s="653" t="s">
        <v>14</v>
      </c>
      <c r="B15" s="654">
        <f>-55856.54+12999.46</f>
        <v>-42857.08</v>
      </c>
      <c r="C15" s="654">
        <v>23538.17</v>
      </c>
      <c r="D15" s="654"/>
      <c r="E15" s="654">
        <f t="shared" si="0"/>
        <v>-19318.910000000003</v>
      </c>
    </row>
    <row r="16" spans="1:5" ht="12.75">
      <c r="A16" s="657"/>
      <c r="B16" s="657"/>
      <c r="C16" s="657"/>
      <c r="D16" s="657"/>
      <c r="E16" s="657"/>
    </row>
    <row r="17" spans="1:5" ht="12.75">
      <c r="A17" s="657"/>
      <c r="B17" s="657"/>
      <c r="C17" s="657"/>
      <c r="D17" s="657"/>
      <c r="E17" s="657"/>
    </row>
    <row r="18" spans="1:5" ht="22.5">
      <c r="A18" s="654" t="s">
        <v>15</v>
      </c>
      <c r="B18" s="658" t="s">
        <v>16</v>
      </c>
      <c r="C18" s="658"/>
      <c r="D18" s="654" t="s">
        <v>17</v>
      </c>
      <c r="E18" s="654" t="s">
        <v>18</v>
      </c>
    </row>
    <row r="19" spans="1:5" ht="12.75">
      <c r="A19" s="658" t="s">
        <v>4</v>
      </c>
      <c r="B19" s="658"/>
      <c r="C19" s="658"/>
      <c r="D19" s="658"/>
      <c r="E19" s="658"/>
    </row>
    <row r="20" spans="1:5" ht="12.75">
      <c r="A20" s="653" t="s">
        <v>19</v>
      </c>
      <c r="B20" s="659" t="s">
        <v>20</v>
      </c>
      <c r="C20" s="659"/>
      <c r="D20" s="659"/>
      <c r="E20" s="654">
        <v>2701.74</v>
      </c>
    </row>
    <row r="21" spans="1:5" ht="12.75">
      <c r="A21" s="655"/>
      <c r="B21" s="660" t="s">
        <v>23</v>
      </c>
      <c r="C21" s="660"/>
      <c r="D21" s="656" t="s">
        <v>71</v>
      </c>
      <c r="E21" s="656">
        <v>2701.74</v>
      </c>
    </row>
    <row r="22" spans="1:5" ht="12.75">
      <c r="A22" s="653" t="s">
        <v>24</v>
      </c>
      <c r="B22" s="659" t="s">
        <v>20</v>
      </c>
      <c r="C22" s="659"/>
      <c r="D22" s="659"/>
      <c r="E22" s="654">
        <v>1515.23</v>
      </c>
    </row>
    <row r="23" spans="1:5" ht="27" customHeight="1">
      <c r="A23" s="655"/>
      <c r="B23" s="660" t="s">
        <v>25</v>
      </c>
      <c r="C23" s="660"/>
      <c r="D23" s="656" t="s">
        <v>72</v>
      </c>
      <c r="E23" s="656">
        <v>238.63</v>
      </c>
    </row>
    <row r="24" spans="1:5" ht="12.75">
      <c r="A24" s="655"/>
      <c r="B24" s="660" t="s">
        <v>28</v>
      </c>
      <c r="C24" s="660"/>
      <c r="D24" s="656" t="s">
        <v>117</v>
      </c>
      <c r="E24" s="656">
        <v>1276.6</v>
      </c>
    </row>
    <row r="25" spans="1:5" ht="12.75">
      <c r="A25" s="653" t="s">
        <v>29</v>
      </c>
      <c r="B25" s="659" t="s">
        <v>20</v>
      </c>
      <c r="C25" s="659"/>
      <c r="D25" s="659"/>
      <c r="E25" s="654">
        <v>21604.35</v>
      </c>
    </row>
    <row r="26" spans="1:5" ht="12.75">
      <c r="A26" s="655"/>
      <c r="B26" s="660" t="s">
        <v>28</v>
      </c>
      <c r="C26" s="660"/>
      <c r="D26" s="656" t="s">
        <v>73</v>
      </c>
      <c r="E26" s="656">
        <v>21604.35</v>
      </c>
    </row>
    <row r="27" spans="1:5" ht="12.75">
      <c r="A27" s="653" t="s">
        <v>30</v>
      </c>
      <c r="B27" s="659" t="s">
        <v>20</v>
      </c>
      <c r="C27" s="659"/>
      <c r="D27" s="659"/>
      <c r="E27" s="654">
        <v>6909.75</v>
      </c>
    </row>
    <row r="28" spans="1:5" ht="12.75">
      <c r="A28" s="655"/>
      <c r="B28" s="660" t="s">
        <v>31</v>
      </c>
      <c r="C28" s="660"/>
      <c r="D28" s="656" t="s">
        <v>167</v>
      </c>
      <c r="E28" s="656">
        <v>6909.75</v>
      </c>
    </row>
    <row r="29" spans="1:5" ht="12.75">
      <c r="A29" s="653" t="s">
        <v>32</v>
      </c>
      <c r="B29" s="659" t="s">
        <v>20</v>
      </c>
      <c r="C29" s="659"/>
      <c r="D29" s="659"/>
      <c r="E29" s="654">
        <v>637.48</v>
      </c>
    </row>
    <row r="30" spans="1:5" ht="12.75">
      <c r="A30" s="655"/>
      <c r="B30" s="660" t="s">
        <v>33</v>
      </c>
      <c r="C30" s="660"/>
      <c r="D30" s="656"/>
      <c r="E30" s="656">
        <v>637.48</v>
      </c>
    </row>
    <row r="31" spans="1:5" ht="12.75">
      <c r="A31" s="653" t="s">
        <v>35</v>
      </c>
      <c r="B31" s="659"/>
      <c r="C31" s="659"/>
      <c r="D31" s="659"/>
      <c r="E31" s="654">
        <v>5249.67</v>
      </c>
    </row>
    <row r="32" spans="1:5" ht="12.75">
      <c r="A32" s="653" t="s">
        <v>38</v>
      </c>
      <c r="B32" s="659"/>
      <c r="C32" s="659"/>
      <c r="D32" s="659"/>
      <c r="E32" s="654">
        <v>718.75</v>
      </c>
    </row>
    <row r="33" spans="1:5" ht="12.75">
      <c r="A33" s="653" t="s">
        <v>39</v>
      </c>
      <c r="B33" s="659"/>
      <c r="C33" s="659"/>
      <c r="D33" s="659"/>
      <c r="E33" s="654">
        <v>4882.58</v>
      </c>
    </row>
    <row r="34" spans="1:5" ht="12.75">
      <c r="A34" s="659" t="s">
        <v>40</v>
      </c>
      <c r="B34" s="659"/>
      <c r="C34" s="659"/>
      <c r="D34" s="659"/>
      <c r="E34" s="654">
        <v>44219.55</v>
      </c>
    </row>
    <row r="35" spans="1:5" ht="12.75">
      <c r="A35" s="658" t="s">
        <v>5</v>
      </c>
      <c r="B35" s="658"/>
      <c r="C35" s="658"/>
      <c r="D35" s="658"/>
      <c r="E35" s="658"/>
    </row>
    <row r="36" spans="1:5" ht="12.75">
      <c r="A36" s="653" t="s">
        <v>38</v>
      </c>
      <c r="B36" s="659"/>
      <c r="C36" s="659"/>
      <c r="D36" s="659"/>
      <c r="E36" s="654">
        <v>868.35</v>
      </c>
    </row>
    <row r="37" spans="1:5" ht="12.75">
      <c r="A37" s="653" t="s">
        <v>39</v>
      </c>
      <c r="B37" s="659"/>
      <c r="C37" s="659"/>
      <c r="D37" s="659"/>
      <c r="E37" s="654">
        <v>4133.55</v>
      </c>
    </row>
    <row r="38" spans="1:5" ht="12.75">
      <c r="A38" s="659" t="s">
        <v>40</v>
      </c>
      <c r="B38" s="659"/>
      <c r="C38" s="659"/>
      <c r="D38" s="659"/>
      <c r="E38" s="654">
        <v>5001.9</v>
      </c>
    </row>
    <row r="39" spans="1:5" ht="12.75">
      <c r="A39" s="657"/>
      <c r="B39" s="657"/>
      <c r="C39" s="657"/>
      <c r="D39" s="657"/>
      <c r="E39" s="657"/>
    </row>
    <row r="40" spans="1:5" ht="12.75">
      <c r="A40" s="661" t="s">
        <v>62</v>
      </c>
      <c r="B40" s="661"/>
      <c r="C40" s="661"/>
      <c r="D40" s="661"/>
      <c r="E40" s="661"/>
    </row>
    <row r="41" spans="1:5" ht="12.75">
      <c r="A41" s="661" t="s">
        <v>63</v>
      </c>
      <c r="B41" s="661"/>
      <c r="C41" s="661"/>
      <c r="D41" s="661"/>
      <c r="E41" s="661"/>
    </row>
    <row r="42" spans="1:5" ht="12.75">
      <c r="A42" s="661" t="s">
        <v>64</v>
      </c>
      <c r="B42" s="661"/>
      <c r="C42" s="661"/>
      <c r="D42" s="661"/>
      <c r="E42" s="661"/>
    </row>
  </sheetData>
  <sheetProtection/>
  <mergeCells count="34">
    <mergeCell ref="A38:D38"/>
    <mergeCell ref="A40:E40"/>
    <mergeCell ref="A41:E41"/>
    <mergeCell ref="A42:E42"/>
    <mergeCell ref="B32:D32"/>
    <mergeCell ref="B33:D33"/>
    <mergeCell ref="A34:D34"/>
    <mergeCell ref="A35:E35"/>
    <mergeCell ref="B36:D36"/>
    <mergeCell ref="B37:D37"/>
    <mergeCell ref="B26:C26"/>
    <mergeCell ref="B27:D27"/>
    <mergeCell ref="B28:C28"/>
    <mergeCell ref="B29:D29"/>
    <mergeCell ref="B30:C30"/>
    <mergeCell ref="B31:D31"/>
    <mergeCell ref="B20:D20"/>
    <mergeCell ref="B21:C21"/>
    <mergeCell ref="B22:D22"/>
    <mergeCell ref="B23:C23"/>
    <mergeCell ref="B24:C24"/>
    <mergeCell ref="B25:D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125" style="0" customWidth="1"/>
    <col min="2" max="2" width="14.75390625" style="0" customWidth="1"/>
    <col min="3" max="3" width="14.875" style="0" customWidth="1"/>
    <col min="4" max="4" width="13.75390625" style="0" customWidth="1"/>
    <col min="5" max="5" width="12.875" style="0" customWidth="1"/>
  </cols>
  <sheetData>
    <row r="1" spans="1:5" ht="12.75">
      <c r="A1" s="662" t="s">
        <v>0</v>
      </c>
      <c r="B1" s="663"/>
      <c r="C1" s="663"/>
      <c r="D1" s="663"/>
      <c r="E1" s="663"/>
    </row>
    <row r="2" spans="1:5" ht="12.75">
      <c r="A2" s="663" t="s">
        <v>1</v>
      </c>
      <c r="B2" s="663"/>
      <c r="C2" s="663"/>
      <c r="D2" s="663"/>
      <c r="E2" s="663"/>
    </row>
    <row r="3" spans="1:5" ht="12.75">
      <c r="A3" s="664" t="s">
        <v>2</v>
      </c>
      <c r="B3" s="664"/>
      <c r="C3" s="664" t="s">
        <v>321</v>
      </c>
      <c r="D3" s="664"/>
      <c r="E3" s="664"/>
    </row>
    <row r="4" spans="1:5" ht="12.75">
      <c r="A4" s="664" t="s">
        <v>322</v>
      </c>
      <c r="B4" s="664"/>
      <c r="C4" s="664" t="s">
        <v>67</v>
      </c>
      <c r="D4" s="664"/>
      <c r="E4" s="664"/>
    </row>
    <row r="5" spans="1:5" ht="12.75">
      <c r="A5" s="664" t="s">
        <v>3</v>
      </c>
      <c r="B5" s="664"/>
      <c r="C5" s="664" t="s">
        <v>323</v>
      </c>
      <c r="D5" s="664"/>
      <c r="E5" s="664"/>
    </row>
    <row r="6" spans="1:5" ht="12.75">
      <c r="A6" s="665"/>
      <c r="B6" s="666"/>
      <c r="C6" s="664" t="s">
        <v>324</v>
      </c>
      <c r="D6" s="664"/>
      <c r="E6" s="664"/>
    </row>
    <row r="7" spans="1:5" ht="12.75">
      <c r="A7" s="665"/>
      <c r="B7" s="666"/>
      <c r="C7" s="664" t="s">
        <v>325</v>
      </c>
      <c r="D7" s="664"/>
      <c r="E7" s="664"/>
    </row>
    <row r="8" spans="1:5" ht="12.75">
      <c r="A8" s="665"/>
      <c r="B8" s="666"/>
      <c r="C8" s="666"/>
      <c r="D8" s="666"/>
      <c r="E8" s="666"/>
    </row>
    <row r="9" spans="1:5" ht="33.75">
      <c r="A9" s="667"/>
      <c r="B9" s="292" t="s">
        <v>4</v>
      </c>
      <c r="C9" s="292" t="s">
        <v>5</v>
      </c>
      <c r="D9" s="292" t="s">
        <v>6</v>
      </c>
      <c r="E9" s="292" t="s">
        <v>8</v>
      </c>
    </row>
    <row r="10" spans="1:5" ht="12.75">
      <c r="A10" s="667" t="s">
        <v>9</v>
      </c>
      <c r="B10" s="292">
        <v>-28764.74</v>
      </c>
      <c r="C10" s="292">
        <v>27404.38</v>
      </c>
      <c r="D10" s="292">
        <v>10765.93</v>
      </c>
      <c r="E10" s="292">
        <f aca="true" t="shared" si="0" ref="E10:E15">SUM(B10:D10)</f>
        <v>9405.57</v>
      </c>
    </row>
    <row r="11" spans="1:5" ht="12.75">
      <c r="A11" s="668" t="s">
        <v>10</v>
      </c>
      <c r="B11" s="669">
        <v>31336.17</v>
      </c>
      <c r="C11" s="669">
        <v>28015.92</v>
      </c>
      <c r="D11" s="669">
        <v>3373.74</v>
      </c>
      <c r="E11" s="669">
        <f t="shared" si="0"/>
        <v>62725.829999999994</v>
      </c>
    </row>
    <row r="12" spans="1:5" ht="22.5">
      <c r="A12" s="668" t="s">
        <v>11</v>
      </c>
      <c r="B12" s="669">
        <v>31336.17</v>
      </c>
      <c r="C12" s="669">
        <v>28015.92</v>
      </c>
      <c r="D12" s="669">
        <v>3373.74</v>
      </c>
      <c r="E12" s="669">
        <f t="shared" si="0"/>
        <v>62725.829999999994</v>
      </c>
    </row>
    <row r="13" spans="1:5" ht="12.75">
      <c r="A13" s="667" t="s">
        <v>12</v>
      </c>
      <c r="B13" s="292">
        <v>35843.51</v>
      </c>
      <c r="C13" s="292">
        <v>33828.68</v>
      </c>
      <c r="D13" s="292">
        <v>5002.18</v>
      </c>
      <c r="E13" s="292">
        <f t="shared" si="0"/>
        <v>74674.37</v>
      </c>
    </row>
    <row r="14" spans="1:5" ht="12.75">
      <c r="A14" s="668" t="s">
        <v>13</v>
      </c>
      <c r="B14" s="669">
        <v>52074.52</v>
      </c>
      <c r="C14" s="669">
        <v>5349.27</v>
      </c>
      <c r="D14" s="669"/>
      <c r="E14" s="669">
        <f t="shared" si="0"/>
        <v>57423.78999999999</v>
      </c>
    </row>
    <row r="15" spans="1:5" ht="12.75">
      <c r="A15" s="667" t="s">
        <v>14</v>
      </c>
      <c r="B15" s="292">
        <f>-44995.75+15768.11</f>
        <v>-29227.64</v>
      </c>
      <c r="C15" s="292">
        <v>55883.79</v>
      </c>
      <c r="D15" s="292"/>
      <c r="E15" s="292">
        <f t="shared" si="0"/>
        <v>26656.15</v>
      </c>
    </row>
    <row r="16" spans="1:5" ht="12.75">
      <c r="A16" s="670"/>
      <c r="B16" s="670"/>
      <c r="C16" s="670"/>
      <c r="D16" s="670"/>
      <c r="E16" s="670"/>
    </row>
    <row r="17" spans="1:5" ht="12.75">
      <c r="A17" s="670"/>
      <c r="B17" s="670"/>
      <c r="C17" s="670"/>
      <c r="D17" s="670"/>
      <c r="E17" s="670"/>
    </row>
    <row r="18" spans="1:5" ht="33.75">
      <c r="A18" s="292" t="s">
        <v>15</v>
      </c>
      <c r="B18" s="671" t="s">
        <v>16</v>
      </c>
      <c r="C18" s="671"/>
      <c r="D18" s="292" t="s">
        <v>17</v>
      </c>
      <c r="E18" s="292" t="s">
        <v>18</v>
      </c>
    </row>
    <row r="19" spans="1:5" ht="12.75">
      <c r="A19" s="671" t="s">
        <v>4</v>
      </c>
      <c r="B19" s="671"/>
      <c r="C19" s="671"/>
      <c r="D19" s="671"/>
      <c r="E19" s="671"/>
    </row>
    <row r="20" spans="1:5" ht="12.75">
      <c r="A20" s="667" t="s">
        <v>19</v>
      </c>
      <c r="B20" s="672" t="s">
        <v>20</v>
      </c>
      <c r="C20" s="672"/>
      <c r="D20" s="672"/>
      <c r="E20" s="292">
        <v>2747.78</v>
      </c>
    </row>
    <row r="21" spans="1:5" ht="12.75">
      <c r="A21" s="668"/>
      <c r="B21" s="673" t="s">
        <v>23</v>
      </c>
      <c r="C21" s="673"/>
      <c r="D21" s="669" t="s">
        <v>71</v>
      </c>
      <c r="E21" s="669">
        <v>2747.78</v>
      </c>
    </row>
    <row r="22" spans="1:5" ht="12.75">
      <c r="A22" s="667" t="s">
        <v>24</v>
      </c>
      <c r="B22" s="672" t="s">
        <v>20</v>
      </c>
      <c r="C22" s="672"/>
      <c r="D22" s="672"/>
      <c r="E22" s="292">
        <v>1579.73</v>
      </c>
    </row>
    <row r="23" spans="1:5" ht="33.75" customHeight="1">
      <c r="A23" s="668"/>
      <c r="B23" s="673" t="s">
        <v>25</v>
      </c>
      <c r="C23" s="673"/>
      <c r="D23" s="669" t="s">
        <v>26</v>
      </c>
      <c r="E23" s="669">
        <v>252.55</v>
      </c>
    </row>
    <row r="24" spans="1:5" ht="30" customHeight="1">
      <c r="A24" s="668"/>
      <c r="B24" s="673" t="s">
        <v>28</v>
      </c>
      <c r="C24" s="673"/>
      <c r="D24" s="669" t="s">
        <v>117</v>
      </c>
      <c r="E24" s="669">
        <v>1327.18</v>
      </c>
    </row>
    <row r="25" spans="1:5" ht="12.75">
      <c r="A25" s="667" t="s">
        <v>29</v>
      </c>
      <c r="B25" s="672" t="s">
        <v>20</v>
      </c>
      <c r="C25" s="672"/>
      <c r="D25" s="672"/>
      <c r="E25" s="292">
        <v>28537.4</v>
      </c>
    </row>
    <row r="26" spans="1:5" ht="22.5">
      <c r="A26" s="668"/>
      <c r="B26" s="673" t="s">
        <v>28</v>
      </c>
      <c r="C26" s="673"/>
      <c r="D26" s="669" t="s">
        <v>326</v>
      </c>
      <c r="E26" s="669">
        <v>28537.4</v>
      </c>
    </row>
    <row r="27" spans="1:5" ht="12.75">
      <c r="A27" s="667" t="s">
        <v>30</v>
      </c>
      <c r="B27" s="672" t="s">
        <v>20</v>
      </c>
      <c r="C27" s="672"/>
      <c r="D27" s="672"/>
      <c r="E27" s="292">
        <v>7224.24</v>
      </c>
    </row>
    <row r="28" spans="1:5" ht="12.75">
      <c r="A28" s="668"/>
      <c r="B28" s="673" t="s">
        <v>31</v>
      </c>
      <c r="C28" s="673"/>
      <c r="D28" s="669" t="s">
        <v>139</v>
      </c>
      <c r="E28" s="669">
        <v>7224.24</v>
      </c>
    </row>
    <row r="29" spans="1:5" ht="12.75">
      <c r="A29" s="667" t="s">
        <v>32</v>
      </c>
      <c r="B29" s="672" t="s">
        <v>20</v>
      </c>
      <c r="C29" s="672"/>
      <c r="D29" s="672"/>
      <c r="E29" s="292">
        <v>674.34</v>
      </c>
    </row>
    <row r="30" spans="1:5" ht="12.75">
      <c r="A30" s="668"/>
      <c r="B30" s="673" t="s">
        <v>33</v>
      </c>
      <c r="C30" s="673"/>
      <c r="D30" s="669"/>
      <c r="E30" s="669">
        <v>674.34</v>
      </c>
    </row>
    <row r="31" spans="1:5" ht="12.75">
      <c r="A31" s="667" t="s">
        <v>35</v>
      </c>
      <c r="B31" s="672"/>
      <c r="C31" s="672"/>
      <c r="D31" s="672"/>
      <c r="E31" s="292">
        <v>5252.25</v>
      </c>
    </row>
    <row r="32" spans="1:5" ht="12.75">
      <c r="A32" s="667" t="s">
        <v>38</v>
      </c>
      <c r="B32" s="672"/>
      <c r="C32" s="672"/>
      <c r="D32" s="672"/>
      <c r="E32" s="292">
        <v>893.99</v>
      </c>
    </row>
    <row r="33" spans="1:5" ht="12.75">
      <c r="A33" s="667" t="s">
        <v>39</v>
      </c>
      <c r="B33" s="672"/>
      <c r="C33" s="672"/>
      <c r="D33" s="672"/>
      <c r="E33" s="292">
        <v>5164.79</v>
      </c>
    </row>
    <row r="34" spans="1:5" ht="12.75">
      <c r="A34" s="672" t="s">
        <v>40</v>
      </c>
      <c r="B34" s="672"/>
      <c r="C34" s="672"/>
      <c r="D34" s="672"/>
      <c r="E34" s="292">
        <v>52074.52</v>
      </c>
    </row>
    <row r="35" spans="1:5" ht="12.75">
      <c r="A35" s="671" t="s">
        <v>5</v>
      </c>
      <c r="B35" s="671"/>
      <c r="C35" s="671"/>
      <c r="D35" s="671"/>
      <c r="E35" s="671"/>
    </row>
    <row r="36" spans="1:5" ht="12.75">
      <c r="A36" s="667" t="s">
        <v>38</v>
      </c>
      <c r="B36" s="672"/>
      <c r="C36" s="672"/>
      <c r="D36" s="672"/>
      <c r="E36" s="292">
        <v>976.74</v>
      </c>
    </row>
    <row r="37" spans="1:5" ht="12.75">
      <c r="A37" s="667" t="s">
        <v>39</v>
      </c>
      <c r="B37" s="672"/>
      <c r="C37" s="672"/>
      <c r="D37" s="672"/>
      <c r="E37" s="292">
        <v>4372.53</v>
      </c>
    </row>
    <row r="38" spans="1:5" ht="12.75">
      <c r="A38" s="672" t="s">
        <v>40</v>
      </c>
      <c r="B38" s="672"/>
      <c r="C38" s="672"/>
      <c r="D38" s="672"/>
      <c r="E38" s="292">
        <v>5349.27</v>
      </c>
    </row>
    <row r="39" spans="1:5" ht="12.75">
      <c r="A39" s="670"/>
      <c r="B39" s="670"/>
      <c r="C39" s="670"/>
      <c r="D39" s="670"/>
      <c r="E39" s="670"/>
    </row>
    <row r="40" spans="1:5" ht="12.75">
      <c r="A40" s="674" t="s">
        <v>62</v>
      </c>
      <c r="B40" s="674"/>
      <c r="C40" s="674"/>
      <c r="D40" s="674"/>
      <c r="E40" s="674"/>
    </row>
    <row r="41" spans="1:5" ht="12.75">
      <c r="A41" s="674" t="s">
        <v>63</v>
      </c>
      <c r="B41" s="674"/>
      <c r="C41" s="674"/>
      <c r="D41" s="674"/>
      <c r="E41" s="674"/>
    </row>
    <row r="42" spans="1:5" ht="12.75">
      <c r="A42" s="674" t="s">
        <v>64</v>
      </c>
      <c r="B42" s="674"/>
      <c r="C42" s="674"/>
      <c r="D42" s="674"/>
      <c r="E42" s="674"/>
    </row>
  </sheetData>
  <sheetProtection/>
  <mergeCells count="34">
    <mergeCell ref="A38:D38"/>
    <mergeCell ref="A40:E40"/>
    <mergeCell ref="A41:E41"/>
    <mergeCell ref="A42:E42"/>
    <mergeCell ref="B32:D32"/>
    <mergeCell ref="B33:D33"/>
    <mergeCell ref="A34:D34"/>
    <mergeCell ref="A35:E35"/>
    <mergeCell ref="B36:D36"/>
    <mergeCell ref="B37:D37"/>
    <mergeCell ref="B26:C26"/>
    <mergeCell ref="B27:D27"/>
    <mergeCell ref="B28:C28"/>
    <mergeCell ref="B29:D29"/>
    <mergeCell ref="B30:C30"/>
    <mergeCell ref="B31:D31"/>
    <mergeCell ref="B20:D20"/>
    <mergeCell ref="B21:C21"/>
    <mergeCell ref="B22:D22"/>
    <mergeCell ref="B23:C23"/>
    <mergeCell ref="B24:C24"/>
    <mergeCell ref="B25:D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375" style="0" customWidth="1"/>
    <col min="2" max="2" width="16.75390625" style="0" customWidth="1"/>
    <col min="3" max="3" width="15.125" style="0" customWidth="1"/>
    <col min="4" max="4" width="14.125" style="0" customWidth="1"/>
    <col min="5" max="5" width="16.125" style="0" customWidth="1"/>
  </cols>
  <sheetData>
    <row r="1" spans="1:5" ht="12.75">
      <c r="A1" s="675" t="s">
        <v>0</v>
      </c>
      <c r="B1" s="676"/>
      <c r="C1" s="676"/>
      <c r="D1" s="676"/>
      <c r="E1" s="676"/>
    </row>
    <row r="2" spans="1:5" ht="12.75">
      <c r="A2" s="676" t="s">
        <v>1</v>
      </c>
      <c r="B2" s="676"/>
      <c r="C2" s="676"/>
      <c r="D2" s="676"/>
      <c r="E2" s="676"/>
    </row>
    <row r="3" spans="1:5" ht="12.75">
      <c r="A3" s="677" t="s">
        <v>2</v>
      </c>
      <c r="B3" s="677"/>
      <c r="C3" s="677" t="s">
        <v>327</v>
      </c>
      <c r="D3" s="677"/>
      <c r="E3" s="677"/>
    </row>
    <row r="4" spans="1:5" ht="12.75">
      <c r="A4" s="677" t="s">
        <v>328</v>
      </c>
      <c r="B4" s="677"/>
      <c r="C4" s="677" t="s">
        <v>329</v>
      </c>
      <c r="D4" s="677"/>
      <c r="E4" s="677"/>
    </row>
    <row r="5" spans="1:5" ht="12.75">
      <c r="A5" s="677" t="s">
        <v>3</v>
      </c>
      <c r="B5" s="677"/>
      <c r="C5" s="677" t="s">
        <v>217</v>
      </c>
      <c r="D5" s="677"/>
      <c r="E5" s="677"/>
    </row>
    <row r="6" spans="1:5" ht="12.75">
      <c r="A6" s="678"/>
      <c r="B6" s="679"/>
      <c r="C6" s="677" t="s">
        <v>330</v>
      </c>
      <c r="D6" s="677"/>
      <c r="E6" s="677"/>
    </row>
    <row r="7" spans="1:5" ht="12.75">
      <c r="A7" s="678"/>
      <c r="B7" s="679"/>
      <c r="C7" s="677" t="s">
        <v>331</v>
      </c>
      <c r="D7" s="677"/>
      <c r="E7" s="677"/>
    </row>
    <row r="8" spans="1:5" ht="12.75">
      <c r="A8" s="678"/>
      <c r="B8" s="679"/>
      <c r="C8" s="679"/>
      <c r="D8" s="679"/>
      <c r="E8" s="679"/>
    </row>
    <row r="9" spans="1:5" ht="33.75">
      <c r="A9" s="680"/>
      <c r="B9" s="681" t="s">
        <v>4</v>
      </c>
      <c r="C9" s="681" t="s">
        <v>5</v>
      </c>
      <c r="D9" s="681" t="s">
        <v>6</v>
      </c>
      <c r="E9" s="681" t="s">
        <v>8</v>
      </c>
    </row>
    <row r="10" spans="1:5" ht="12.75">
      <c r="A10" s="680" t="s">
        <v>9</v>
      </c>
      <c r="B10" s="681">
        <v>-29573.89</v>
      </c>
      <c r="C10" s="681">
        <v>-11196.74</v>
      </c>
      <c r="D10" s="681">
        <v>523</v>
      </c>
      <c r="E10" s="681">
        <f aca="true" t="shared" si="0" ref="E10:E15">SUM(B10:D10)</f>
        <v>-40247.63</v>
      </c>
    </row>
    <row r="11" spans="1:5" ht="12.75">
      <c r="A11" s="682" t="s">
        <v>10</v>
      </c>
      <c r="B11" s="683">
        <v>22728.81</v>
      </c>
      <c r="C11" s="683">
        <v>19702.66</v>
      </c>
      <c r="D11" s="683"/>
      <c r="E11" s="683">
        <f t="shared" si="0"/>
        <v>42431.47</v>
      </c>
    </row>
    <row r="12" spans="1:5" ht="22.5">
      <c r="A12" s="682" t="s">
        <v>11</v>
      </c>
      <c r="B12" s="683">
        <v>22728.81</v>
      </c>
      <c r="C12" s="683">
        <v>19702.66</v>
      </c>
      <c r="D12" s="683"/>
      <c r="E12" s="683">
        <f t="shared" si="0"/>
        <v>42431.47</v>
      </c>
    </row>
    <row r="13" spans="1:5" ht="12.75">
      <c r="A13" s="680" t="s">
        <v>12</v>
      </c>
      <c r="B13" s="681">
        <v>23148.93</v>
      </c>
      <c r="C13" s="681">
        <v>13041.71</v>
      </c>
      <c r="D13" s="681"/>
      <c r="E13" s="681">
        <f t="shared" si="0"/>
        <v>36190.64</v>
      </c>
    </row>
    <row r="14" spans="1:5" ht="12.75">
      <c r="A14" s="682" t="s">
        <v>13</v>
      </c>
      <c r="B14" s="683">
        <v>47357.78</v>
      </c>
      <c r="C14" s="683">
        <v>10642.05</v>
      </c>
      <c r="D14" s="683"/>
      <c r="E14" s="683">
        <f t="shared" si="0"/>
        <v>57999.83</v>
      </c>
    </row>
    <row r="15" spans="1:5" ht="12.75">
      <c r="A15" s="680" t="s">
        <v>14</v>
      </c>
      <c r="B15" s="681">
        <f>-53782.74+523</f>
        <v>-53259.74</v>
      </c>
      <c r="C15" s="681">
        <v>-8797.08</v>
      </c>
      <c r="D15" s="681"/>
      <c r="E15" s="681">
        <f t="shared" si="0"/>
        <v>-62056.82</v>
      </c>
    </row>
    <row r="16" spans="1:5" ht="12.75">
      <c r="A16" s="684"/>
      <c r="B16" s="684"/>
      <c r="C16" s="684"/>
      <c r="D16" s="684"/>
      <c r="E16" s="684"/>
    </row>
    <row r="17" spans="1:5" ht="12.75">
      <c r="A17" s="684"/>
      <c r="B17" s="684"/>
      <c r="C17" s="684"/>
      <c r="D17" s="684"/>
      <c r="E17" s="684"/>
    </row>
    <row r="18" spans="1:5" ht="33.75">
      <c r="A18" s="681" t="s">
        <v>15</v>
      </c>
      <c r="B18" s="685" t="s">
        <v>16</v>
      </c>
      <c r="C18" s="685"/>
      <c r="D18" s="681" t="s">
        <v>17</v>
      </c>
      <c r="E18" s="681" t="s">
        <v>18</v>
      </c>
    </row>
    <row r="19" spans="1:5" ht="12.75">
      <c r="A19" s="685" t="s">
        <v>4</v>
      </c>
      <c r="B19" s="685"/>
      <c r="C19" s="685"/>
      <c r="D19" s="685"/>
      <c r="E19" s="685"/>
    </row>
    <row r="20" spans="1:5" ht="12.75">
      <c r="A20" s="680" t="s">
        <v>19</v>
      </c>
      <c r="B20" s="686" t="s">
        <v>20</v>
      </c>
      <c r="C20" s="686"/>
      <c r="D20" s="686"/>
      <c r="E20" s="681">
        <v>2516.22</v>
      </c>
    </row>
    <row r="21" spans="1:5" ht="12.75">
      <c r="A21" s="682"/>
      <c r="B21" s="687" t="s">
        <v>23</v>
      </c>
      <c r="C21" s="687"/>
      <c r="D21" s="683" t="s">
        <v>71</v>
      </c>
      <c r="E21" s="683">
        <v>2516.22</v>
      </c>
    </row>
    <row r="22" spans="1:5" ht="12.75">
      <c r="A22" s="680" t="s">
        <v>24</v>
      </c>
      <c r="B22" s="686" t="s">
        <v>20</v>
      </c>
      <c r="C22" s="686"/>
      <c r="D22" s="686"/>
      <c r="E22" s="681">
        <v>1294.6</v>
      </c>
    </row>
    <row r="23" spans="1:5" ht="16.5" customHeight="1">
      <c r="A23" s="682"/>
      <c r="B23" s="687" t="s">
        <v>25</v>
      </c>
      <c r="C23" s="687"/>
      <c r="D23" s="683" t="s">
        <v>26</v>
      </c>
      <c r="E23" s="683">
        <v>182.95</v>
      </c>
    </row>
    <row r="24" spans="1:5" ht="24.75" customHeight="1">
      <c r="A24" s="682"/>
      <c r="B24" s="687" t="s">
        <v>28</v>
      </c>
      <c r="C24" s="687"/>
      <c r="D24" s="683" t="s">
        <v>117</v>
      </c>
      <c r="E24" s="683">
        <v>1111.65</v>
      </c>
    </row>
    <row r="25" spans="1:5" ht="12.75">
      <c r="A25" s="680" t="s">
        <v>29</v>
      </c>
      <c r="B25" s="686" t="s">
        <v>20</v>
      </c>
      <c r="C25" s="686"/>
      <c r="D25" s="686"/>
      <c r="E25" s="681">
        <v>25806.71</v>
      </c>
    </row>
    <row r="26" spans="1:5" ht="24.75" customHeight="1">
      <c r="A26" s="682"/>
      <c r="B26" s="687" t="s">
        <v>28</v>
      </c>
      <c r="C26" s="687"/>
      <c r="D26" s="683" t="s">
        <v>263</v>
      </c>
      <c r="E26" s="683">
        <v>25806.71</v>
      </c>
    </row>
    <row r="27" spans="1:5" ht="12.75">
      <c r="A27" s="680" t="s">
        <v>30</v>
      </c>
      <c r="B27" s="686" t="s">
        <v>20</v>
      </c>
      <c r="C27" s="686"/>
      <c r="D27" s="686"/>
      <c r="E27" s="681">
        <v>7518.64</v>
      </c>
    </row>
    <row r="28" spans="1:5" ht="12.75">
      <c r="A28" s="682"/>
      <c r="B28" s="687" t="s">
        <v>31</v>
      </c>
      <c r="C28" s="687"/>
      <c r="D28" s="683" t="s">
        <v>119</v>
      </c>
      <c r="E28" s="683">
        <v>7518.64</v>
      </c>
    </row>
    <row r="29" spans="1:5" ht="12.75">
      <c r="A29" s="680" t="s">
        <v>32</v>
      </c>
      <c r="B29" s="686" t="s">
        <v>20</v>
      </c>
      <c r="C29" s="686"/>
      <c r="D29" s="686"/>
      <c r="E29" s="681">
        <v>488.32</v>
      </c>
    </row>
    <row r="30" spans="1:5" ht="12.75">
      <c r="A30" s="682"/>
      <c r="B30" s="687" t="s">
        <v>33</v>
      </c>
      <c r="C30" s="687"/>
      <c r="D30" s="683"/>
      <c r="E30" s="683">
        <v>488.32</v>
      </c>
    </row>
    <row r="31" spans="1:5" ht="12.75">
      <c r="A31" s="680" t="s">
        <v>35</v>
      </c>
      <c r="B31" s="686"/>
      <c r="C31" s="686"/>
      <c r="D31" s="686"/>
      <c r="E31" s="681">
        <v>5240.24</v>
      </c>
    </row>
    <row r="32" spans="1:5" ht="12.75">
      <c r="A32" s="680" t="s">
        <v>38</v>
      </c>
      <c r="B32" s="686"/>
      <c r="C32" s="686"/>
      <c r="D32" s="686"/>
      <c r="E32" s="681">
        <v>747.69</v>
      </c>
    </row>
    <row r="33" spans="1:5" ht="12.75">
      <c r="A33" s="680" t="s">
        <v>39</v>
      </c>
      <c r="B33" s="686"/>
      <c r="C33" s="686"/>
      <c r="D33" s="686"/>
      <c r="E33" s="681">
        <v>3745.36</v>
      </c>
    </row>
    <row r="34" spans="1:5" ht="12.75">
      <c r="A34" s="686" t="s">
        <v>40</v>
      </c>
      <c r="B34" s="686"/>
      <c r="C34" s="686"/>
      <c r="D34" s="686"/>
      <c r="E34" s="681">
        <v>47357.78</v>
      </c>
    </row>
    <row r="35" spans="1:5" ht="12.75">
      <c r="A35" s="685" t="s">
        <v>5</v>
      </c>
      <c r="B35" s="685"/>
      <c r="C35" s="685"/>
      <c r="D35" s="685"/>
      <c r="E35" s="685"/>
    </row>
    <row r="36" spans="1:5" ht="12.75">
      <c r="A36" s="680" t="s">
        <v>29</v>
      </c>
      <c r="B36" s="686" t="s">
        <v>20</v>
      </c>
      <c r="C36" s="686"/>
      <c r="D36" s="686"/>
      <c r="E36" s="681">
        <v>6943</v>
      </c>
    </row>
    <row r="37" spans="1:5" ht="12.75">
      <c r="A37" s="682"/>
      <c r="B37" s="687" t="s">
        <v>49</v>
      </c>
      <c r="C37" s="687"/>
      <c r="D37" s="683" t="s">
        <v>59</v>
      </c>
      <c r="E37" s="683">
        <v>6943</v>
      </c>
    </row>
    <row r="38" spans="1:5" ht="12.75">
      <c r="A38" s="680" t="s">
        <v>38</v>
      </c>
      <c r="B38" s="686"/>
      <c r="C38" s="686"/>
      <c r="D38" s="686"/>
      <c r="E38" s="681">
        <v>620.14</v>
      </c>
    </row>
    <row r="39" spans="1:5" ht="12.75">
      <c r="A39" s="680" t="s">
        <v>39</v>
      </c>
      <c r="B39" s="686"/>
      <c r="C39" s="686"/>
      <c r="D39" s="686"/>
      <c r="E39" s="681">
        <v>3078.91</v>
      </c>
    </row>
    <row r="40" spans="1:5" ht="12.75">
      <c r="A40" s="686" t="s">
        <v>40</v>
      </c>
      <c r="B40" s="686"/>
      <c r="C40" s="686"/>
      <c r="D40" s="686"/>
      <c r="E40" s="681">
        <v>10642.05</v>
      </c>
    </row>
    <row r="41" spans="1:5" ht="12.75">
      <c r="A41" s="684"/>
      <c r="B41" s="684"/>
      <c r="C41" s="684"/>
      <c r="D41" s="684"/>
      <c r="E41" s="684"/>
    </row>
    <row r="42" spans="1:5" ht="12.75">
      <c r="A42" s="688" t="s">
        <v>62</v>
      </c>
      <c r="B42" s="688"/>
      <c r="C42" s="688"/>
      <c r="D42" s="688"/>
      <c r="E42" s="688"/>
    </row>
    <row r="43" spans="1:5" ht="12.75">
      <c r="A43" s="688" t="s">
        <v>63</v>
      </c>
      <c r="B43" s="688"/>
      <c r="C43" s="688"/>
      <c r="D43" s="688"/>
      <c r="E43" s="688"/>
    </row>
    <row r="44" spans="1:5" ht="12.75">
      <c r="A44" s="688" t="s">
        <v>64</v>
      </c>
      <c r="B44" s="688"/>
      <c r="C44" s="688"/>
      <c r="D44" s="688"/>
      <c r="E44" s="688"/>
    </row>
  </sheetData>
  <sheetProtection/>
  <mergeCells count="36">
    <mergeCell ref="B38:D38"/>
    <mergeCell ref="B39:D39"/>
    <mergeCell ref="A40:D40"/>
    <mergeCell ref="A42:E42"/>
    <mergeCell ref="A43:E43"/>
    <mergeCell ref="A44:E44"/>
    <mergeCell ref="B32:D32"/>
    <mergeCell ref="B33:D33"/>
    <mergeCell ref="A34:D34"/>
    <mergeCell ref="A35:E35"/>
    <mergeCell ref="B36:D36"/>
    <mergeCell ref="B37:C37"/>
    <mergeCell ref="B26:C26"/>
    <mergeCell ref="B27:D27"/>
    <mergeCell ref="B28:C28"/>
    <mergeCell ref="B29:D29"/>
    <mergeCell ref="B30:C30"/>
    <mergeCell ref="B31:D31"/>
    <mergeCell ref="B20:D20"/>
    <mergeCell ref="B21:C21"/>
    <mergeCell ref="B22:D22"/>
    <mergeCell ref="B23:C23"/>
    <mergeCell ref="B24:C24"/>
    <mergeCell ref="B25:D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75390625" style="0" customWidth="1"/>
    <col min="2" max="2" width="17.25390625" style="0" customWidth="1"/>
    <col min="3" max="3" width="17.125" style="0" customWidth="1"/>
    <col min="4" max="4" width="15.875" style="0" customWidth="1"/>
    <col min="5" max="5" width="17.25390625" style="0" customWidth="1"/>
  </cols>
  <sheetData>
    <row r="1" spans="1:5" ht="12.75">
      <c r="A1" s="75" t="s">
        <v>0</v>
      </c>
      <c r="B1" s="76"/>
      <c r="C1" s="76"/>
      <c r="D1" s="76"/>
      <c r="E1" s="76"/>
    </row>
    <row r="2" spans="1:5" ht="12.75">
      <c r="A2" s="76" t="s">
        <v>1</v>
      </c>
      <c r="B2" s="76"/>
      <c r="C2" s="76"/>
      <c r="D2" s="76"/>
      <c r="E2" s="76"/>
    </row>
    <row r="3" spans="1:5" ht="12.75">
      <c r="A3" s="77" t="s">
        <v>2</v>
      </c>
      <c r="B3" s="77"/>
      <c r="C3" s="77" t="s">
        <v>97</v>
      </c>
      <c r="D3" s="77"/>
      <c r="E3" s="77"/>
    </row>
    <row r="4" spans="1:5" ht="12.75">
      <c r="A4" s="77" t="s">
        <v>98</v>
      </c>
      <c r="B4" s="77"/>
      <c r="C4" s="77" t="s">
        <v>99</v>
      </c>
      <c r="D4" s="77"/>
      <c r="E4" s="77"/>
    </row>
    <row r="5" spans="1:5" ht="12.75">
      <c r="A5" s="77" t="s">
        <v>3</v>
      </c>
      <c r="B5" s="77"/>
      <c r="C5" s="77" t="s">
        <v>100</v>
      </c>
      <c r="D5" s="77"/>
      <c r="E5" s="77"/>
    </row>
    <row r="6" spans="1:5" ht="12.75">
      <c r="A6" s="78"/>
      <c r="B6" s="79"/>
      <c r="C6" s="77" t="s">
        <v>101</v>
      </c>
      <c r="D6" s="77"/>
      <c r="E6" s="77"/>
    </row>
    <row r="7" spans="1:5" ht="12.75">
      <c r="A7" s="78"/>
      <c r="B7" s="79"/>
      <c r="C7" s="77" t="s">
        <v>102</v>
      </c>
      <c r="D7" s="77"/>
      <c r="E7" s="77"/>
    </row>
    <row r="8" spans="1:5" ht="12.75">
      <c r="A8" s="78"/>
      <c r="B8" s="79"/>
      <c r="C8" s="79"/>
      <c r="D8" s="79"/>
      <c r="E8" s="79"/>
    </row>
    <row r="9" spans="1:5" ht="33.75">
      <c r="A9" s="80"/>
      <c r="B9" s="81" t="s">
        <v>4</v>
      </c>
      <c r="C9" s="81" t="s">
        <v>5</v>
      </c>
      <c r="D9" s="81" t="s">
        <v>6</v>
      </c>
      <c r="E9" s="81" t="s">
        <v>8</v>
      </c>
    </row>
    <row r="10" spans="1:5" ht="12.75">
      <c r="A10" s="80" t="s">
        <v>9</v>
      </c>
      <c r="B10" s="81">
        <v>-6341.04</v>
      </c>
      <c r="C10" s="81">
        <v>11271.01</v>
      </c>
      <c r="D10" s="81"/>
      <c r="E10" s="81">
        <f aca="true" t="shared" si="0" ref="E10:E15">SUM(B10:D10)</f>
        <v>4929.97</v>
      </c>
    </row>
    <row r="11" spans="1:5" ht="12.75">
      <c r="A11" s="82" t="s">
        <v>10</v>
      </c>
      <c r="B11" s="83">
        <v>5196.4</v>
      </c>
      <c r="C11" s="83">
        <v>7157.04</v>
      </c>
      <c r="D11" s="83"/>
      <c r="E11" s="83">
        <f t="shared" si="0"/>
        <v>12353.439999999999</v>
      </c>
    </row>
    <row r="12" spans="1:5" ht="22.5">
      <c r="A12" s="82" t="s">
        <v>11</v>
      </c>
      <c r="B12" s="83">
        <v>-13766.72</v>
      </c>
      <c r="C12" s="83">
        <v>-18806.16</v>
      </c>
      <c r="D12" s="83"/>
      <c r="E12" s="83">
        <f t="shared" si="0"/>
        <v>-32572.879999999997</v>
      </c>
    </row>
    <row r="13" spans="1:5" ht="12.75">
      <c r="A13" s="80" t="s">
        <v>12</v>
      </c>
      <c r="B13" s="81">
        <v>4015.4</v>
      </c>
      <c r="C13" s="81">
        <v>5530.44</v>
      </c>
      <c r="D13" s="81"/>
      <c r="E13" s="81">
        <f t="shared" si="0"/>
        <v>9545.84</v>
      </c>
    </row>
    <row r="14" spans="1:5" ht="12.75">
      <c r="A14" s="82" t="s">
        <v>13</v>
      </c>
      <c r="B14" s="83">
        <v>6213.47</v>
      </c>
      <c r="C14" s="83">
        <v>1285.2</v>
      </c>
      <c r="D14" s="83"/>
      <c r="E14" s="83">
        <f t="shared" si="0"/>
        <v>7498.67</v>
      </c>
    </row>
    <row r="15" spans="1:5" ht="12.75">
      <c r="A15" s="80" t="s">
        <v>14</v>
      </c>
      <c r="B15" s="81">
        <v>-8539.11</v>
      </c>
      <c r="C15" s="81">
        <v>15516.25</v>
      </c>
      <c r="D15" s="81"/>
      <c r="E15" s="81">
        <f t="shared" si="0"/>
        <v>6977.139999999999</v>
      </c>
    </row>
    <row r="16" spans="1:5" ht="12.75">
      <c r="A16" s="84"/>
      <c r="B16" s="84"/>
      <c r="C16" s="84"/>
      <c r="D16" s="84"/>
      <c r="E16" s="84"/>
    </row>
    <row r="17" spans="1:5" ht="12.75">
      <c r="A17" s="84"/>
      <c r="B17" s="84"/>
      <c r="C17" s="84"/>
      <c r="D17" s="84"/>
      <c r="E17" s="84"/>
    </row>
    <row r="18" spans="1:5" ht="22.5">
      <c r="A18" s="81" t="s">
        <v>15</v>
      </c>
      <c r="B18" s="85" t="s">
        <v>16</v>
      </c>
      <c r="C18" s="85"/>
      <c r="D18" s="81" t="s">
        <v>17</v>
      </c>
      <c r="E18" s="81" t="s">
        <v>18</v>
      </c>
    </row>
    <row r="19" spans="1:5" ht="12.75">
      <c r="A19" s="85" t="s">
        <v>4</v>
      </c>
      <c r="B19" s="85"/>
      <c r="C19" s="85"/>
      <c r="D19" s="85"/>
      <c r="E19" s="85"/>
    </row>
    <row r="20" spans="1:5" ht="12.75">
      <c r="A20" s="80" t="s">
        <v>29</v>
      </c>
      <c r="B20" s="86" t="s">
        <v>20</v>
      </c>
      <c r="C20" s="86"/>
      <c r="D20" s="86"/>
      <c r="E20" s="81">
        <v>4590.89</v>
      </c>
    </row>
    <row r="21" spans="1:5" ht="12.75">
      <c r="A21" s="82"/>
      <c r="B21" s="87" t="s">
        <v>28</v>
      </c>
      <c r="C21" s="87"/>
      <c r="D21" s="83" t="s">
        <v>34</v>
      </c>
      <c r="E21" s="83">
        <v>4590.89</v>
      </c>
    </row>
    <row r="22" spans="1:5" ht="12.75">
      <c r="A22" s="80" t="s">
        <v>32</v>
      </c>
      <c r="B22" s="86" t="s">
        <v>20</v>
      </c>
      <c r="C22" s="86"/>
      <c r="D22" s="86"/>
      <c r="E22" s="81">
        <v>171.8</v>
      </c>
    </row>
    <row r="23" spans="1:5" ht="12.75">
      <c r="A23" s="82"/>
      <c r="B23" s="87" t="s">
        <v>33</v>
      </c>
      <c r="C23" s="87"/>
      <c r="D23" s="83"/>
      <c r="E23" s="83">
        <v>171.8</v>
      </c>
    </row>
    <row r="24" spans="1:5" ht="12.75">
      <c r="A24" s="80" t="s">
        <v>38</v>
      </c>
      <c r="B24" s="86"/>
      <c r="C24" s="86"/>
      <c r="D24" s="86"/>
      <c r="E24" s="81">
        <v>71.6</v>
      </c>
    </row>
    <row r="25" spans="1:5" ht="12.75">
      <c r="A25" s="80" t="s">
        <v>39</v>
      </c>
      <c r="B25" s="86"/>
      <c r="C25" s="86"/>
      <c r="D25" s="86"/>
      <c r="E25" s="81">
        <v>1379.18</v>
      </c>
    </row>
    <row r="26" spans="1:5" ht="12.75">
      <c r="A26" s="86" t="s">
        <v>40</v>
      </c>
      <c r="B26" s="86"/>
      <c r="C26" s="86"/>
      <c r="D26" s="86"/>
      <c r="E26" s="81">
        <v>6213.47</v>
      </c>
    </row>
    <row r="27" spans="1:5" ht="12.75">
      <c r="A27" s="85" t="s">
        <v>5</v>
      </c>
      <c r="B27" s="85"/>
      <c r="C27" s="85"/>
      <c r="D27" s="85"/>
      <c r="E27" s="85"/>
    </row>
    <row r="28" spans="1:5" ht="12.75">
      <c r="A28" s="80" t="s">
        <v>38</v>
      </c>
      <c r="B28" s="86"/>
      <c r="C28" s="86"/>
      <c r="D28" s="86"/>
      <c r="E28" s="81">
        <v>66.64</v>
      </c>
    </row>
    <row r="29" spans="1:5" ht="12.75">
      <c r="A29" s="80" t="s">
        <v>39</v>
      </c>
      <c r="B29" s="86"/>
      <c r="C29" s="86"/>
      <c r="D29" s="86"/>
      <c r="E29" s="81">
        <v>1218.56</v>
      </c>
    </row>
    <row r="30" spans="1:5" ht="12.75">
      <c r="A30" s="86" t="s">
        <v>40</v>
      </c>
      <c r="B30" s="86"/>
      <c r="C30" s="87"/>
      <c r="D30" s="87"/>
      <c r="E30" s="83">
        <v>1285.2</v>
      </c>
    </row>
    <row r="31" spans="1:5" ht="12.75">
      <c r="A31" s="86" t="s">
        <v>61</v>
      </c>
      <c r="B31" s="86"/>
      <c r="C31" s="86"/>
      <c r="D31" s="86"/>
      <c r="E31" s="81">
        <v>7498.67</v>
      </c>
    </row>
    <row r="32" spans="1:5" ht="12.75">
      <c r="A32" s="84"/>
      <c r="B32" s="84"/>
      <c r="C32" s="84"/>
      <c r="D32" s="84"/>
      <c r="E32" s="84"/>
    </row>
    <row r="33" spans="1:5" ht="12.75">
      <c r="A33" s="88" t="s">
        <v>62</v>
      </c>
      <c r="B33" s="88"/>
      <c r="C33" s="88"/>
      <c r="D33" s="88"/>
      <c r="E33" s="88"/>
    </row>
    <row r="34" spans="1:5" ht="12.75">
      <c r="A34" s="88" t="s">
        <v>63</v>
      </c>
      <c r="B34" s="88"/>
      <c r="C34" s="88"/>
      <c r="D34" s="88"/>
      <c r="E34" s="88"/>
    </row>
    <row r="35" spans="1:5" ht="12.75">
      <c r="A35" s="88" t="s">
        <v>64</v>
      </c>
      <c r="B35" s="88"/>
      <c r="C35" s="88"/>
      <c r="D35" s="88"/>
      <c r="E35" s="88"/>
    </row>
  </sheetData>
  <sheetProtection/>
  <mergeCells count="27">
    <mergeCell ref="A33:E33"/>
    <mergeCell ref="A34:E34"/>
    <mergeCell ref="A35:E35"/>
    <mergeCell ref="A26:D26"/>
    <mergeCell ref="A27:E27"/>
    <mergeCell ref="B28:D28"/>
    <mergeCell ref="B29:D29"/>
    <mergeCell ref="A30:D30"/>
    <mergeCell ref="A31:D31"/>
    <mergeCell ref="B20:D20"/>
    <mergeCell ref="B21:C21"/>
    <mergeCell ref="B22:D22"/>
    <mergeCell ref="B23:C23"/>
    <mergeCell ref="B24:D24"/>
    <mergeCell ref="B25:D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8.875" style="0" customWidth="1"/>
    <col min="2" max="2" width="16.00390625" style="0" customWidth="1"/>
    <col min="3" max="3" width="14.375" style="0" customWidth="1"/>
    <col min="4" max="4" width="13.125" style="0" customWidth="1"/>
    <col min="5" max="5" width="15.125" style="0" customWidth="1"/>
  </cols>
  <sheetData>
    <row r="1" spans="1:5" ht="12.75">
      <c r="A1" s="689" t="s">
        <v>0</v>
      </c>
      <c r="B1" s="690"/>
      <c r="C1" s="690"/>
      <c r="D1" s="690"/>
      <c r="E1" s="690"/>
    </row>
    <row r="2" spans="1:5" ht="12.75">
      <c r="A2" s="690" t="s">
        <v>1</v>
      </c>
      <c r="B2" s="690"/>
      <c r="C2" s="690"/>
      <c r="D2" s="690"/>
      <c r="E2" s="690"/>
    </row>
    <row r="3" spans="1:5" ht="12.75">
      <c r="A3" s="691" t="s">
        <v>2</v>
      </c>
      <c r="B3" s="691"/>
      <c r="C3" s="691" t="s">
        <v>332</v>
      </c>
      <c r="D3" s="691"/>
      <c r="E3" s="691"/>
    </row>
    <row r="4" spans="1:5" ht="12.75">
      <c r="A4" s="691" t="s">
        <v>333</v>
      </c>
      <c r="B4" s="691"/>
      <c r="C4" s="691" t="s">
        <v>177</v>
      </c>
      <c r="D4" s="691"/>
      <c r="E4" s="691"/>
    </row>
    <row r="5" spans="1:5" ht="12.75">
      <c r="A5" s="691" t="s">
        <v>3</v>
      </c>
      <c r="B5" s="691"/>
      <c r="C5" s="691" t="s">
        <v>135</v>
      </c>
      <c r="D5" s="691"/>
      <c r="E5" s="691"/>
    </row>
    <row r="6" spans="1:5" ht="12.75">
      <c r="A6" s="692"/>
      <c r="B6" s="693"/>
      <c r="C6" s="691" t="s">
        <v>334</v>
      </c>
      <c r="D6" s="691"/>
      <c r="E6" s="691"/>
    </row>
    <row r="7" spans="1:5" ht="12.75">
      <c r="A7" s="692"/>
      <c r="B7" s="693"/>
      <c r="C7" s="693"/>
      <c r="D7" s="693"/>
      <c r="E7" s="693"/>
    </row>
    <row r="8" spans="1:5" ht="33.75">
      <c r="A8" s="694"/>
      <c r="B8" s="695" t="s">
        <v>4</v>
      </c>
      <c r="C8" s="695" t="s">
        <v>5</v>
      </c>
      <c r="D8" s="695" t="s">
        <v>6</v>
      </c>
      <c r="E8" s="695" t="s">
        <v>8</v>
      </c>
    </row>
    <row r="9" spans="1:5" ht="12.75">
      <c r="A9" s="694" t="s">
        <v>9</v>
      </c>
      <c r="B9" s="695">
        <v>-26107.24</v>
      </c>
      <c r="C9" s="695">
        <v>5414.76</v>
      </c>
      <c r="D9" s="695">
        <v>21192.52</v>
      </c>
      <c r="E9" s="695">
        <f aca="true" t="shared" si="0" ref="E9:E14">SUM(B9:D9)</f>
        <v>500.03999999999724</v>
      </c>
    </row>
    <row r="10" spans="1:5" ht="12.75">
      <c r="A10" s="696" t="s">
        <v>10</v>
      </c>
      <c r="B10" s="697">
        <v>31354.15</v>
      </c>
      <c r="C10" s="697">
        <v>28032</v>
      </c>
      <c r="D10" s="697">
        <v>4815.45</v>
      </c>
      <c r="E10" s="697">
        <f t="shared" si="0"/>
        <v>64201.6</v>
      </c>
    </row>
    <row r="11" spans="1:5" ht="22.5">
      <c r="A11" s="696" t="s">
        <v>11</v>
      </c>
      <c r="B11" s="697">
        <v>31354.15</v>
      </c>
      <c r="C11" s="697">
        <v>28032</v>
      </c>
      <c r="D11" s="697">
        <v>4815.45</v>
      </c>
      <c r="E11" s="697">
        <f t="shared" si="0"/>
        <v>64201.6</v>
      </c>
    </row>
    <row r="12" spans="1:5" ht="12.75">
      <c r="A12" s="694" t="s">
        <v>12</v>
      </c>
      <c r="B12" s="695">
        <v>24140.08</v>
      </c>
      <c r="C12" s="695">
        <v>22141.09</v>
      </c>
      <c r="D12" s="695">
        <v>4542.02</v>
      </c>
      <c r="E12" s="695">
        <f t="shared" si="0"/>
        <v>50823.19</v>
      </c>
    </row>
    <row r="13" spans="1:5" ht="12.75">
      <c r="A13" s="696" t="s">
        <v>13</v>
      </c>
      <c r="B13" s="697">
        <v>44428.07</v>
      </c>
      <c r="C13" s="697">
        <v>5301.3</v>
      </c>
      <c r="D13" s="697"/>
      <c r="E13" s="697">
        <f t="shared" si="0"/>
        <v>49729.37</v>
      </c>
    </row>
    <row r="14" spans="1:5" ht="12.75">
      <c r="A14" s="694" t="s">
        <v>14</v>
      </c>
      <c r="B14" s="695">
        <f>-46395.23+25734.54</f>
        <v>-20660.690000000002</v>
      </c>
      <c r="C14" s="695">
        <v>22254.55</v>
      </c>
      <c r="D14" s="695"/>
      <c r="E14" s="695">
        <f t="shared" si="0"/>
        <v>1593.859999999997</v>
      </c>
    </row>
    <row r="15" spans="1:5" ht="12.75">
      <c r="A15" s="698"/>
      <c r="B15" s="698"/>
      <c r="C15" s="698"/>
      <c r="D15" s="698"/>
      <c r="E15" s="698"/>
    </row>
    <row r="16" spans="1:5" ht="12.75">
      <c r="A16" s="698"/>
      <c r="B16" s="698"/>
      <c r="C16" s="698"/>
      <c r="D16" s="698"/>
      <c r="E16" s="698"/>
    </row>
    <row r="17" spans="1:5" ht="33.75">
      <c r="A17" s="695" t="s">
        <v>15</v>
      </c>
      <c r="B17" s="699" t="s">
        <v>16</v>
      </c>
      <c r="C17" s="699"/>
      <c r="D17" s="695" t="s">
        <v>17</v>
      </c>
      <c r="E17" s="695" t="s">
        <v>18</v>
      </c>
    </row>
    <row r="18" spans="1:5" ht="12.75">
      <c r="A18" s="699" t="s">
        <v>4</v>
      </c>
      <c r="B18" s="699"/>
      <c r="C18" s="699"/>
      <c r="D18" s="699"/>
      <c r="E18" s="699"/>
    </row>
    <row r="19" spans="1:5" ht="12.75">
      <c r="A19" s="694" t="s">
        <v>19</v>
      </c>
      <c r="B19" s="700" t="s">
        <v>20</v>
      </c>
      <c r="C19" s="700"/>
      <c r="D19" s="700"/>
      <c r="E19" s="695">
        <v>2748.28</v>
      </c>
    </row>
    <row r="20" spans="1:5" ht="12.75">
      <c r="A20" s="696"/>
      <c r="B20" s="701" t="s">
        <v>23</v>
      </c>
      <c r="C20" s="701"/>
      <c r="D20" s="697" t="s">
        <v>71</v>
      </c>
      <c r="E20" s="697">
        <v>2748.28</v>
      </c>
    </row>
    <row r="21" spans="1:5" ht="12.75">
      <c r="A21" s="694" t="s">
        <v>24</v>
      </c>
      <c r="B21" s="700" t="s">
        <v>20</v>
      </c>
      <c r="C21" s="700"/>
      <c r="D21" s="700"/>
      <c r="E21" s="695">
        <v>1923.51</v>
      </c>
    </row>
    <row r="22" spans="1:5" ht="21.75" customHeight="1">
      <c r="A22" s="696"/>
      <c r="B22" s="701" t="s">
        <v>25</v>
      </c>
      <c r="C22" s="701"/>
      <c r="D22" s="697" t="s">
        <v>26</v>
      </c>
      <c r="E22" s="697">
        <v>252.56</v>
      </c>
    </row>
    <row r="23" spans="1:5" ht="21" customHeight="1">
      <c r="A23" s="696"/>
      <c r="B23" s="701" t="s">
        <v>28</v>
      </c>
      <c r="C23" s="701"/>
      <c r="D23" s="697" t="s">
        <v>125</v>
      </c>
      <c r="E23" s="697">
        <v>1670.95</v>
      </c>
    </row>
    <row r="24" spans="1:5" ht="12.75">
      <c r="A24" s="694" t="s">
        <v>29</v>
      </c>
      <c r="B24" s="700" t="s">
        <v>20</v>
      </c>
      <c r="C24" s="700"/>
      <c r="D24" s="700"/>
      <c r="E24" s="695">
        <v>19519.38</v>
      </c>
    </row>
    <row r="25" spans="1:5" ht="22.5">
      <c r="A25" s="696"/>
      <c r="B25" s="701" t="s">
        <v>28</v>
      </c>
      <c r="C25" s="701"/>
      <c r="D25" s="697" t="s">
        <v>335</v>
      </c>
      <c r="E25" s="697">
        <v>19519.38</v>
      </c>
    </row>
    <row r="26" spans="1:5" ht="12.75">
      <c r="A26" s="694" t="s">
        <v>30</v>
      </c>
      <c r="B26" s="700" t="s">
        <v>20</v>
      </c>
      <c r="C26" s="700"/>
      <c r="D26" s="700"/>
      <c r="E26" s="695">
        <v>8287.36</v>
      </c>
    </row>
    <row r="27" spans="1:5" ht="12.75">
      <c r="A27" s="696"/>
      <c r="B27" s="701" t="s">
        <v>31</v>
      </c>
      <c r="C27" s="701"/>
      <c r="D27" s="697" t="s">
        <v>139</v>
      </c>
      <c r="E27" s="697">
        <v>8287.36</v>
      </c>
    </row>
    <row r="28" spans="1:5" ht="12.75">
      <c r="A28" s="694" t="s">
        <v>32</v>
      </c>
      <c r="B28" s="700" t="s">
        <v>20</v>
      </c>
      <c r="C28" s="700"/>
      <c r="D28" s="700"/>
      <c r="E28" s="695">
        <v>674.7</v>
      </c>
    </row>
    <row r="29" spans="1:5" ht="12.75">
      <c r="A29" s="696"/>
      <c r="B29" s="701" t="s">
        <v>33</v>
      </c>
      <c r="C29" s="701"/>
      <c r="D29" s="697"/>
      <c r="E29" s="697">
        <v>674.7</v>
      </c>
    </row>
    <row r="30" spans="1:5" ht="12.75">
      <c r="A30" s="694" t="s">
        <v>35</v>
      </c>
      <c r="B30" s="700"/>
      <c r="C30" s="700"/>
      <c r="D30" s="700"/>
      <c r="E30" s="695">
        <v>5252.28</v>
      </c>
    </row>
    <row r="31" spans="1:5" ht="12.75">
      <c r="A31" s="694" t="s">
        <v>38</v>
      </c>
      <c r="B31" s="700"/>
      <c r="C31" s="700"/>
      <c r="D31" s="700"/>
      <c r="E31" s="695">
        <v>854.75</v>
      </c>
    </row>
    <row r="32" spans="1:5" ht="12.75">
      <c r="A32" s="694" t="s">
        <v>39</v>
      </c>
      <c r="B32" s="700"/>
      <c r="C32" s="700"/>
      <c r="D32" s="700"/>
      <c r="E32" s="695">
        <v>5167.81</v>
      </c>
    </row>
    <row r="33" spans="1:5" ht="12.75">
      <c r="A33" s="700" t="s">
        <v>40</v>
      </c>
      <c r="B33" s="700"/>
      <c r="C33" s="700"/>
      <c r="D33" s="700"/>
      <c r="E33" s="695">
        <v>44428.07</v>
      </c>
    </row>
    <row r="34" spans="1:5" ht="12.75">
      <c r="A34" s="699" t="s">
        <v>5</v>
      </c>
      <c r="B34" s="699"/>
      <c r="C34" s="699"/>
      <c r="D34" s="699"/>
      <c r="E34" s="699"/>
    </row>
    <row r="35" spans="1:5" ht="12.75">
      <c r="A35" s="694" t="s">
        <v>38</v>
      </c>
      <c r="B35" s="700"/>
      <c r="C35" s="700"/>
      <c r="D35" s="700"/>
      <c r="E35" s="695">
        <v>926.25</v>
      </c>
    </row>
    <row r="36" spans="1:5" ht="12.75">
      <c r="A36" s="694" t="s">
        <v>39</v>
      </c>
      <c r="B36" s="700"/>
      <c r="C36" s="700"/>
      <c r="D36" s="700"/>
      <c r="E36" s="695">
        <v>4375.05</v>
      </c>
    </row>
    <row r="37" spans="1:5" ht="12.75">
      <c r="A37" s="700" t="s">
        <v>40</v>
      </c>
      <c r="B37" s="700"/>
      <c r="C37" s="700"/>
      <c r="D37" s="700"/>
      <c r="E37" s="695">
        <v>5301.3</v>
      </c>
    </row>
    <row r="38" spans="1:5" ht="12.75">
      <c r="A38" s="698"/>
      <c r="B38" s="698"/>
      <c r="C38" s="698"/>
      <c r="D38" s="698"/>
      <c r="E38" s="698"/>
    </row>
    <row r="39" spans="1:5" ht="12.75">
      <c r="A39" s="702" t="s">
        <v>62</v>
      </c>
      <c r="B39" s="702"/>
      <c r="C39" s="702"/>
      <c r="D39" s="702"/>
      <c r="E39" s="702"/>
    </row>
    <row r="40" spans="1:5" ht="12.75">
      <c r="A40" s="702" t="s">
        <v>63</v>
      </c>
      <c r="B40" s="702"/>
      <c r="C40" s="702"/>
      <c r="D40" s="702"/>
      <c r="E40" s="702"/>
    </row>
    <row r="41" spans="1:5" ht="12.75">
      <c r="A41" s="702" t="s">
        <v>64</v>
      </c>
      <c r="B41" s="702"/>
      <c r="C41" s="702"/>
      <c r="D41" s="702"/>
      <c r="E41" s="702"/>
    </row>
  </sheetData>
  <sheetProtection/>
  <mergeCells count="33">
    <mergeCell ref="A39:E39"/>
    <mergeCell ref="A40:E40"/>
    <mergeCell ref="A41:E41"/>
    <mergeCell ref="B32:D32"/>
    <mergeCell ref="A33:D33"/>
    <mergeCell ref="A34:E34"/>
    <mergeCell ref="B35:D35"/>
    <mergeCell ref="B36:D36"/>
    <mergeCell ref="A37:D37"/>
    <mergeCell ref="B26:D26"/>
    <mergeCell ref="B27:C27"/>
    <mergeCell ref="B28:D28"/>
    <mergeCell ref="B29:C29"/>
    <mergeCell ref="B30:D30"/>
    <mergeCell ref="B31:D31"/>
    <mergeCell ref="B20:C20"/>
    <mergeCell ref="B21:D21"/>
    <mergeCell ref="B22:C22"/>
    <mergeCell ref="B23:C23"/>
    <mergeCell ref="B24:D24"/>
    <mergeCell ref="B25:C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375" style="0" customWidth="1"/>
    <col min="2" max="2" width="19.25390625" style="0" customWidth="1"/>
    <col min="3" max="3" width="15.25390625" style="0" customWidth="1"/>
    <col min="4" max="4" width="16.625" style="0" customWidth="1"/>
    <col min="5" max="5" width="16.00390625" style="0" customWidth="1"/>
  </cols>
  <sheetData>
    <row r="1" spans="1:5" ht="12.75">
      <c r="A1" s="703" t="s">
        <v>0</v>
      </c>
      <c r="B1" s="704"/>
      <c r="C1" s="704"/>
      <c r="D1" s="704"/>
      <c r="E1" s="704"/>
    </row>
    <row r="2" spans="1:5" ht="12.75">
      <c r="A2" s="704" t="s">
        <v>1</v>
      </c>
      <c r="B2" s="704"/>
      <c r="C2" s="704"/>
      <c r="D2" s="704"/>
      <c r="E2" s="704"/>
    </row>
    <row r="3" spans="1:5" ht="12.75">
      <c r="A3" s="705" t="s">
        <v>2</v>
      </c>
      <c r="B3" s="705"/>
      <c r="C3" s="705" t="s">
        <v>336</v>
      </c>
      <c r="D3" s="705"/>
      <c r="E3" s="705"/>
    </row>
    <row r="4" spans="1:5" ht="12.75">
      <c r="A4" s="705" t="s">
        <v>337</v>
      </c>
      <c r="B4" s="705"/>
      <c r="C4" s="705" t="s">
        <v>67</v>
      </c>
      <c r="D4" s="705"/>
      <c r="E4" s="705"/>
    </row>
    <row r="5" spans="1:5" ht="12.75">
      <c r="A5" s="705" t="s">
        <v>3</v>
      </c>
      <c r="B5" s="705"/>
      <c r="C5" s="705" t="s">
        <v>195</v>
      </c>
      <c r="D5" s="705"/>
      <c r="E5" s="705"/>
    </row>
    <row r="6" spans="1:5" ht="12.75">
      <c r="A6" s="706"/>
      <c r="B6" s="707"/>
      <c r="C6" s="705" t="s">
        <v>338</v>
      </c>
      <c r="D6" s="705"/>
      <c r="E6" s="705"/>
    </row>
    <row r="7" spans="1:5" ht="12.75">
      <c r="A7" s="706"/>
      <c r="B7" s="707"/>
      <c r="C7" s="705" t="s">
        <v>339</v>
      </c>
      <c r="D7" s="705"/>
      <c r="E7" s="705"/>
    </row>
    <row r="8" spans="1:5" ht="12.75">
      <c r="A8" s="706"/>
      <c r="B8" s="707"/>
      <c r="C8" s="707"/>
      <c r="D8" s="707"/>
      <c r="E8" s="707"/>
    </row>
    <row r="9" spans="1:5" ht="22.5">
      <c r="A9" s="708"/>
      <c r="B9" s="709" t="s">
        <v>4</v>
      </c>
      <c r="C9" s="709" t="s">
        <v>5</v>
      </c>
      <c r="D9" s="709" t="s">
        <v>6</v>
      </c>
      <c r="E9" s="709" t="s">
        <v>8</v>
      </c>
    </row>
    <row r="10" spans="1:5" ht="22.5">
      <c r="A10" s="708" t="s">
        <v>9</v>
      </c>
      <c r="B10" s="709">
        <v>-30324.03</v>
      </c>
      <c r="C10" s="709">
        <v>13733.26</v>
      </c>
      <c r="D10" s="709">
        <v>11115.7</v>
      </c>
      <c r="E10" s="709">
        <f aca="true" t="shared" si="0" ref="E10:E15">SUM(B10:D10)</f>
        <v>-5475.069999999996</v>
      </c>
    </row>
    <row r="11" spans="1:5" ht="12.75">
      <c r="A11" s="710" t="s">
        <v>10</v>
      </c>
      <c r="B11" s="711">
        <v>31022.36</v>
      </c>
      <c r="C11" s="711">
        <v>27735.36</v>
      </c>
      <c r="D11" s="711">
        <v>3895.38</v>
      </c>
      <c r="E11" s="711">
        <f t="shared" si="0"/>
        <v>62653.1</v>
      </c>
    </row>
    <row r="12" spans="1:5" ht="22.5">
      <c r="A12" s="710" t="s">
        <v>11</v>
      </c>
      <c r="B12" s="711">
        <v>31022.36</v>
      </c>
      <c r="C12" s="711">
        <v>27735.36</v>
      </c>
      <c r="D12" s="711">
        <v>3020.22</v>
      </c>
      <c r="E12" s="711">
        <f t="shared" si="0"/>
        <v>61777.94</v>
      </c>
    </row>
    <row r="13" spans="1:5" ht="12.75">
      <c r="A13" s="708" t="s">
        <v>12</v>
      </c>
      <c r="B13" s="709">
        <v>25695.11</v>
      </c>
      <c r="C13" s="709">
        <v>23688.55</v>
      </c>
      <c r="D13" s="709">
        <v>3429.7</v>
      </c>
      <c r="E13" s="709">
        <f t="shared" si="0"/>
        <v>52813.36</v>
      </c>
    </row>
    <row r="14" spans="1:5" ht="12.75">
      <c r="A14" s="710" t="s">
        <v>13</v>
      </c>
      <c r="B14" s="711">
        <v>50209.88</v>
      </c>
      <c r="C14" s="711">
        <v>8829.56</v>
      </c>
      <c r="D14" s="711"/>
      <c r="E14" s="711">
        <f t="shared" si="0"/>
        <v>59039.439999999995</v>
      </c>
    </row>
    <row r="15" spans="1:5" ht="22.5">
      <c r="A15" s="708" t="s">
        <v>14</v>
      </c>
      <c r="B15" s="709">
        <f>-54838.8+14545.4</f>
        <v>-40293.4</v>
      </c>
      <c r="C15" s="709">
        <v>28592.25</v>
      </c>
      <c r="D15" s="709"/>
      <c r="E15" s="709">
        <f t="shared" si="0"/>
        <v>-11701.150000000001</v>
      </c>
    </row>
    <row r="16" spans="1:5" ht="12.75">
      <c r="A16" s="712"/>
      <c r="B16" s="712"/>
      <c r="C16" s="712"/>
      <c r="D16" s="712"/>
      <c r="E16" s="712"/>
    </row>
    <row r="17" spans="1:5" ht="12.75">
      <c r="A17" s="712"/>
      <c r="B17" s="712"/>
      <c r="C17" s="712"/>
      <c r="D17" s="712"/>
      <c r="E17" s="712"/>
    </row>
    <row r="18" spans="1:5" ht="22.5">
      <c r="A18" s="709" t="s">
        <v>15</v>
      </c>
      <c r="B18" s="713" t="s">
        <v>16</v>
      </c>
      <c r="C18" s="713"/>
      <c r="D18" s="709" t="s">
        <v>17</v>
      </c>
      <c r="E18" s="709" t="s">
        <v>18</v>
      </c>
    </row>
    <row r="19" spans="1:5" ht="12.75">
      <c r="A19" s="713" t="s">
        <v>4</v>
      </c>
      <c r="B19" s="713"/>
      <c r="C19" s="713"/>
      <c r="D19" s="713"/>
      <c r="E19" s="713"/>
    </row>
    <row r="20" spans="1:5" ht="12.75">
      <c r="A20" s="708" t="s">
        <v>19</v>
      </c>
      <c r="B20" s="714" t="s">
        <v>20</v>
      </c>
      <c r="C20" s="714"/>
      <c r="D20" s="714"/>
      <c r="E20" s="709">
        <v>2739.38</v>
      </c>
    </row>
    <row r="21" spans="1:5" ht="12.75">
      <c r="A21" s="710"/>
      <c r="B21" s="715" t="s">
        <v>23</v>
      </c>
      <c r="C21" s="715"/>
      <c r="D21" s="711" t="s">
        <v>71</v>
      </c>
      <c r="E21" s="711">
        <v>2739.38</v>
      </c>
    </row>
    <row r="22" spans="1:5" ht="22.5">
      <c r="A22" s="708" t="s">
        <v>24</v>
      </c>
      <c r="B22" s="714" t="s">
        <v>20</v>
      </c>
      <c r="C22" s="714"/>
      <c r="D22" s="714"/>
      <c r="E22" s="709">
        <v>1303.69</v>
      </c>
    </row>
    <row r="23" spans="1:5" ht="12.75">
      <c r="A23" s="710"/>
      <c r="B23" s="715" t="s">
        <v>25</v>
      </c>
      <c r="C23" s="715"/>
      <c r="D23" s="711" t="s">
        <v>83</v>
      </c>
      <c r="E23" s="711">
        <v>249.87</v>
      </c>
    </row>
    <row r="24" spans="1:5" ht="12.75">
      <c r="A24" s="710"/>
      <c r="B24" s="715" t="s">
        <v>28</v>
      </c>
      <c r="C24" s="715"/>
      <c r="D24" s="711" t="s">
        <v>50</v>
      </c>
      <c r="E24" s="711">
        <v>1053.82</v>
      </c>
    </row>
    <row r="25" spans="1:5" ht="12.75">
      <c r="A25" s="708" t="s">
        <v>29</v>
      </c>
      <c r="B25" s="714" t="s">
        <v>20</v>
      </c>
      <c r="C25" s="714"/>
      <c r="D25" s="714"/>
      <c r="E25" s="709">
        <v>26297.57</v>
      </c>
    </row>
    <row r="26" spans="1:5" ht="12.75">
      <c r="A26" s="710"/>
      <c r="B26" s="715" t="s">
        <v>28</v>
      </c>
      <c r="C26" s="715"/>
      <c r="D26" s="711" t="s">
        <v>340</v>
      </c>
      <c r="E26" s="711">
        <v>26297.57</v>
      </c>
    </row>
    <row r="27" spans="1:5" ht="22.5">
      <c r="A27" s="708" t="s">
        <v>30</v>
      </c>
      <c r="B27" s="714" t="s">
        <v>20</v>
      </c>
      <c r="C27" s="714"/>
      <c r="D27" s="714"/>
      <c r="E27" s="709">
        <v>8643.28</v>
      </c>
    </row>
    <row r="28" spans="1:5" ht="12.75">
      <c r="A28" s="710"/>
      <c r="B28" s="715" t="s">
        <v>31</v>
      </c>
      <c r="C28" s="715"/>
      <c r="D28" s="711" t="s">
        <v>160</v>
      </c>
      <c r="E28" s="711">
        <v>8643.28</v>
      </c>
    </row>
    <row r="29" spans="1:5" ht="22.5">
      <c r="A29" s="708" t="s">
        <v>32</v>
      </c>
      <c r="B29" s="714" t="s">
        <v>20</v>
      </c>
      <c r="C29" s="714"/>
      <c r="D29" s="714"/>
      <c r="E29" s="709">
        <v>667.64</v>
      </c>
    </row>
    <row r="30" spans="1:5" ht="12.75">
      <c r="A30" s="710"/>
      <c r="B30" s="715" t="s">
        <v>33</v>
      </c>
      <c r="C30" s="715"/>
      <c r="D30" s="711"/>
      <c r="E30" s="711">
        <v>667.64</v>
      </c>
    </row>
    <row r="31" spans="1:5" ht="12.75">
      <c r="A31" s="708" t="s">
        <v>35</v>
      </c>
      <c r="B31" s="714"/>
      <c r="C31" s="714"/>
      <c r="D31" s="714"/>
      <c r="E31" s="709">
        <v>4599.74</v>
      </c>
    </row>
    <row r="32" spans="1:5" ht="12.75">
      <c r="A32" s="708" t="s">
        <v>38</v>
      </c>
      <c r="B32" s="714"/>
      <c r="C32" s="714"/>
      <c r="D32" s="714"/>
      <c r="E32" s="709">
        <v>845.45</v>
      </c>
    </row>
    <row r="33" spans="1:5" ht="12.75">
      <c r="A33" s="708" t="s">
        <v>39</v>
      </c>
      <c r="B33" s="714"/>
      <c r="C33" s="714"/>
      <c r="D33" s="714"/>
      <c r="E33" s="709">
        <v>5113.13</v>
      </c>
    </row>
    <row r="34" spans="1:5" ht="12.75">
      <c r="A34" s="714" t="s">
        <v>40</v>
      </c>
      <c r="B34" s="714"/>
      <c r="C34" s="714"/>
      <c r="D34" s="714"/>
      <c r="E34" s="709">
        <v>50209.88</v>
      </c>
    </row>
    <row r="35" spans="1:5" ht="12.75">
      <c r="A35" s="713" t="s">
        <v>5</v>
      </c>
      <c r="B35" s="713"/>
      <c r="C35" s="713"/>
      <c r="D35" s="713"/>
      <c r="E35" s="713"/>
    </row>
    <row r="36" spans="1:5" ht="22.5">
      <c r="A36" s="708" t="s">
        <v>30</v>
      </c>
      <c r="B36" s="714" t="s">
        <v>20</v>
      </c>
      <c r="C36" s="714"/>
      <c r="D36" s="714"/>
      <c r="E36" s="709">
        <v>3585</v>
      </c>
    </row>
    <row r="37" spans="1:5" ht="12.75">
      <c r="A37" s="710"/>
      <c r="B37" s="715" t="s">
        <v>49</v>
      </c>
      <c r="C37" s="715"/>
      <c r="D37" s="711" t="s">
        <v>27</v>
      </c>
      <c r="E37" s="711">
        <v>3585</v>
      </c>
    </row>
    <row r="38" spans="1:5" ht="12.75">
      <c r="A38" s="708" t="s">
        <v>38</v>
      </c>
      <c r="B38" s="714"/>
      <c r="C38" s="714"/>
      <c r="D38" s="714"/>
      <c r="E38" s="709">
        <v>915.83</v>
      </c>
    </row>
    <row r="39" spans="1:5" ht="12.75">
      <c r="A39" s="708" t="s">
        <v>39</v>
      </c>
      <c r="B39" s="714"/>
      <c r="C39" s="714"/>
      <c r="D39" s="714"/>
      <c r="E39" s="709">
        <v>4328.73</v>
      </c>
    </row>
    <row r="40" spans="1:5" ht="12.75">
      <c r="A40" s="714" t="s">
        <v>40</v>
      </c>
      <c r="B40" s="714"/>
      <c r="C40" s="714"/>
      <c r="D40" s="714"/>
      <c r="E40" s="709">
        <v>8829.56</v>
      </c>
    </row>
    <row r="41" spans="1:5" ht="12.75">
      <c r="A41" s="712"/>
      <c r="B41" s="712"/>
      <c r="C41" s="712"/>
      <c r="D41" s="712"/>
      <c r="E41" s="712"/>
    </row>
    <row r="42" spans="1:5" ht="12.75">
      <c r="A42" s="716" t="s">
        <v>62</v>
      </c>
      <c r="B42" s="716"/>
      <c r="C42" s="716"/>
      <c r="D42" s="716"/>
      <c r="E42" s="716"/>
    </row>
    <row r="43" spans="1:5" ht="12.75">
      <c r="A43" s="716" t="s">
        <v>63</v>
      </c>
      <c r="B43" s="716"/>
      <c r="C43" s="716"/>
      <c r="D43" s="716"/>
      <c r="E43" s="716"/>
    </row>
    <row r="44" spans="1:5" ht="12.75">
      <c r="A44" s="716" t="s">
        <v>64</v>
      </c>
      <c r="B44" s="716"/>
      <c r="C44" s="716"/>
      <c r="D44" s="716"/>
      <c r="E44" s="716"/>
    </row>
  </sheetData>
  <sheetProtection/>
  <mergeCells count="36">
    <mergeCell ref="B38:D38"/>
    <mergeCell ref="B39:D39"/>
    <mergeCell ref="A40:D40"/>
    <mergeCell ref="A42:E42"/>
    <mergeCell ref="A43:E43"/>
    <mergeCell ref="A44:E44"/>
    <mergeCell ref="B32:D32"/>
    <mergeCell ref="B33:D33"/>
    <mergeCell ref="A34:D34"/>
    <mergeCell ref="A35:E35"/>
    <mergeCell ref="B36:D36"/>
    <mergeCell ref="B37:C37"/>
    <mergeCell ref="B26:C26"/>
    <mergeCell ref="B27:D27"/>
    <mergeCell ref="B28:C28"/>
    <mergeCell ref="B29:D29"/>
    <mergeCell ref="B30:C30"/>
    <mergeCell ref="B31:D31"/>
    <mergeCell ref="B20:D20"/>
    <mergeCell ref="B21:C21"/>
    <mergeCell ref="B22:D22"/>
    <mergeCell ref="B23:C23"/>
    <mergeCell ref="B24:C24"/>
    <mergeCell ref="B25:D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4.75390625" style="0" customWidth="1"/>
    <col min="2" max="2" width="26.375" style="0" customWidth="1"/>
    <col min="3" max="3" width="14.375" style="0" customWidth="1"/>
    <col min="4" max="4" width="14.25390625" style="0" customWidth="1"/>
    <col min="5" max="5" width="14.375" style="0" customWidth="1"/>
  </cols>
  <sheetData>
    <row r="1" spans="1:5" ht="12.75">
      <c r="A1" s="717" t="s">
        <v>0</v>
      </c>
      <c r="B1" s="718"/>
      <c r="C1" s="718"/>
      <c r="D1" s="718"/>
      <c r="E1" s="718"/>
    </row>
    <row r="2" spans="1:5" ht="12.75">
      <c r="A2" s="718" t="s">
        <v>1</v>
      </c>
      <c r="B2" s="718"/>
      <c r="C2" s="718"/>
      <c r="D2" s="718"/>
      <c r="E2" s="718"/>
    </row>
    <row r="3" spans="1:5" ht="12.75">
      <c r="A3" s="719" t="s">
        <v>2</v>
      </c>
      <c r="B3" s="719"/>
      <c r="C3" s="719" t="s">
        <v>341</v>
      </c>
      <c r="D3" s="719"/>
      <c r="E3" s="719"/>
    </row>
    <row r="4" spans="1:5" ht="12.75">
      <c r="A4" s="719" t="s">
        <v>342</v>
      </c>
      <c r="B4" s="719"/>
      <c r="C4" s="719" t="s">
        <v>149</v>
      </c>
      <c r="D4" s="719"/>
      <c r="E4" s="719"/>
    </row>
    <row r="5" spans="1:5" ht="12.75">
      <c r="A5" s="719" t="s">
        <v>3</v>
      </c>
      <c r="B5" s="719"/>
      <c r="C5" s="719" t="s">
        <v>343</v>
      </c>
      <c r="D5" s="719"/>
      <c r="E5" s="719"/>
    </row>
    <row r="6" spans="1:5" ht="12.75">
      <c r="A6" s="720"/>
      <c r="B6" s="721"/>
      <c r="C6" s="719" t="s">
        <v>344</v>
      </c>
      <c r="D6" s="719"/>
      <c r="E6" s="719"/>
    </row>
    <row r="7" spans="1:5" ht="12.75">
      <c r="A7" s="720"/>
      <c r="B7" s="721"/>
      <c r="C7" s="721"/>
      <c r="D7" s="721"/>
      <c r="E7" s="721"/>
    </row>
    <row r="8" spans="1:5" ht="22.5">
      <c r="A8" s="722"/>
      <c r="B8" s="723" t="s">
        <v>4</v>
      </c>
      <c r="C8" s="723" t="s">
        <v>5</v>
      </c>
      <c r="D8" s="723" t="s">
        <v>6</v>
      </c>
      <c r="E8" s="723" t="s">
        <v>8</v>
      </c>
    </row>
    <row r="9" spans="1:5" ht="22.5">
      <c r="A9" s="722" t="s">
        <v>9</v>
      </c>
      <c r="B9" s="723">
        <v>-82725.62</v>
      </c>
      <c r="C9" s="723">
        <v>-20265.45</v>
      </c>
      <c r="D9" s="723">
        <v>23847.74</v>
      </c>
      <c r="E9" s="723">
        <f aca="true" t="shared" si="0" ref="E9:E14">SUM(B9:D9)</f>
        <v>-79143.32999999999</v>
      </c>
    </row>
    <row r="10" spans="1:5" ht="12.75">
      <c r="A10" s="724" t="s">
        <v>10</v>
      </c>
      <c r="B10" s="725">
        <v>196858.16</v>
      </c>
      <c r="C10" s="725">
        <v>49635.48</v>
      </c>
      <c r="D10" s="725">
        <v>8526.42</v>
      </c>
      <c r="E10" s="725">
        <f t="shared" si="0"/>
        <v>255020.06000000003</v>
      </c>
    </row>
    <row r="11" spans="1:5" ht="22.5">
      <c r="A11" s="724" t="s">
        <v>11</v>
      </c>
      <c r="B11" s="725">
        <v>194473.2</v>
      </c>
      <c r="C11" s="725">
        <v>49635.48</v>
      </c>
      <c r="D11" s="725">
        <v>8526.42</v>
      </c>
      <c r="E11" s="725">
        <f t="shared" si="0"/>
        <v>252635.10000000003</v>
      </c>
    </row>
    <row r="12" spans="1:5" ht="12.75">
      <c r="A12" s="722" t="s">
        <v>12</v>
      </c>
      <c r="B12" s="723">
        <v>161879.33</v>
      </c>
      <c r="C12" s="723">
        <v>45234.72</v>
      </c>
      <c r="D12" s="723">
        <v>8718.02</v>
      </c>
      <c r="E12" s="723">
        <f t="shared" si="0"/>
        <v>215832.06999999998</v>
      </c>
    </row>
    <row r="13" spans="1:5" ht="12.75">
      <c r="A13" s="724" t="s">
        <v>13</v>
      </c>
      <c r="B13" s="725">
        <v>150750.69</v>
      </c>
      <c r="C13" s="725">
        <v>9428.51</v>
      </c>
      <c r="D13" s="725"/>
      <c r="E13" s="725">
        <f t="shared" si="0"/>
        <v>160179.2</v>
      </c>
    </row>
    <row r="14" spans="1:5" ht="22.5">
      <c r="A14" s="722" t="s">
        <v>14</v>
      </c>
      <c r="B14" s="723">
        <f>-71596.98+32565.76</f>
        <v>-39031.22</v>
      </c>
      <c r="C14" s="723">
        <v>15540.76</v>
      </c>
      <c r="D14" s="723"/>
      <c r="E14" s="723">
        <f t="shared" si="0"/>
        <v>-23490.46</v>
      </c>
    </row>
    <row r="15" spans="1:5" ht="12.75">
      <c r="A15" s="726"/>
      <c r="B15" s="726"/>
      <c r="C15" s="726"/>
      <c r="D15" s="726"/>
      <c r="E15" s="726"/>
    </row>
    <row r="16" spans="1:5" ht="12.75">
      <c r="A16" s="726"/>
      <c r="B16" s="726"/>
      <c r="C16" s="726"/>
      <c r="D16" s="726"/>
      <c r="E16" s="726"/>
    </row>
    <row r="17" spans="1:5" ht="33.75">
      <c r="A17" s="723" t="s">
        <v>15</v>
      </c>
      <c r="B17" s="727" t="s">
        <v>16</v>
      </c>
      <c r="C17" s="727"/>
      <c r="D17" s="723" t="s">
        <v>17</v>
      </c>
      <c r="E17" s="723" t="s">
        <v>18</v>
      </c>
    </row>
    <row r="18" spans="1:5" ht="12.75">
      <c r="A18" s="727" t="s">
        <v>4</v>
      </c>
      <c r="B18" s="727"/>
      <c r="C18" s="727"/>
      <c r="D18" s="727"/>
      <c r="E18" s="727"/>
    </row>
    <row r="19" spans="1:5" ht="12.75">
      <c r="A19" s="722" t="s">
        <v>19</v>
      </c>
      <c r="B19" s="728" t="s">
        <v>20</v>
      </c>
      <c r="C19" s="728"/>
      <c r="D19" s="728"/>
      <c r="E19" s="723">
        <v>5145.03</v>
      </c>
    </row>
    <row r="20" spans="1:5" ht="12.75">
      <c r="A20" s="724"/>
      <c r="B20" s="729" t="s">
        <v>21</v>
      </c>
      <c r="C20" s="729"/>
      <c r="D20" s="725" t="s">
        <v>345</v>
      </c>
      <c r="E20" s="725">
        <v>1500</v>
      </c>
    </row>
    <row r="21" spans="1:5" ht="12.75">
      <c r="A21" s="724"/>
      <c r="B21" s="729" t="s">
        <v>23</v>
      </c>
      <c r="C21" s="729"/>
      <c r="D21" s="725" t="s">
        <v>71</v>
      </c>
      <c r="E21" s="725">
        <v>3645.03</v>
      </c>
    </row>
    <row r="22" spans="1:5" ht="22.5">
      <c r="A22" s="722" t="s">
        <v>24</v>
      </c>
      <c r="B22" s="728" t="s">
        <v>20</v>
      </c>
      <c r="C22" s="728"/>
      <c r="D22" s="728"/>
      <c r="E22" s="723">
        <v>2136.27</v>
      </c>
    </row>
    <row r="23" spans="1:5" ht="12.75">
      <c r="A23" s="724"/>
      <c r="B23" s="729" t="s">
        <v>25</v>
      </c>
      <c r="C23" s="729"/>
      <c r="D23" s="725" t="s">
        <v>83</v>
      </c>
      <c r="E23" s="725">
        <v>447.13</v>
      </c>
    </row>
    <row r="24" spans="1:5" ht="12.75">
      <c r="A24" s="724"/>
      <c r="B24" s="729" t="s">
        <v>28</v>
      </c>
      <c r="C24" s="729"/>
      <c r="D24" s="725" t="s">
        <v>50</v>
      </c>
      <c r="E24" s="725">
        <v>1689.14</v>
      </c>
    </row>
    <row r="25" spans="1:5" ht="12.75">
      <c r="A25" s="722" t="s">
        <v>29</v>
      </c>
      <c r="B25" s="728" t="s">
        <v>20</v>
      </c>
      <c r="C25" s="728"/>
      <c r="D25" s="728"/>
      <c r="E25" s="723">
        <v>55289.94</v>
      </c>
    </row>
    <row r="26" spans="1:5" ht="12.75">
      <c r="A26" s="724"/>
      <c r="B26" s="729" t="s">
        <v>28</v>
      </c>
      <c r="C26" s="729"/>
      <c r="D26" s="725" t="s">
        <v>346</v>
      </c>
      <c r="E26" s="725">
        <v>50357.59</v>
      </c>
    </row>
    <row r="27" spans="1:5" ht="12.75">
      <c r="A27" s="724"/>
      <c r="B27" s="729" t="s">
        <v>28</v>
      </c>
      <c r="C27" s="729"/>
      <c r="D27" s="725" t="s">
        <v>347</v>
      </c>
      <c r="E27" s="725">
        <v>4932.35</v>
      </c>
    </row>
    <row r="28" spans="1:5" ht="12.75">
      <c r="A28" s="722" t="s">
        <v>30</v>
      </c>
      <c r="B28" s="728" t="s">
        <v>20</v>
      </c>
      <c r="C28" s="728"/>
      <c r="D28" s="728"/>
      <c r="E28" s="723">
        <v>9030.29</v>
      </c>
    </row>
    <row r="29" spans="1:5" ht="12.75">
      <c r="A29" s="724"/>
      <c r="B29" s="729" t="s">
        <v>31</v>
      </c>
      <c r="C29" s="729"/>
      <c r="D29" s="725" t="s">
        <v>282</v>
      </c>
      <c r="E29" s="725">
        <v>9030.29</v>
      </c>
    </row>
    <row r="30" spans="1:5" ht="22.5">
      <c r="A30" s="722" t="s">
        <v>32</v>
      </c>
      <c r="B30" s="728" t="s">
        <v>20</v>
      </c>
      <c r="C30" s="728"/>
      <c r="D30" s="728"/>
      <c r="E30" s="723">
        <v>1741.59</v>
      </c>
    </row>
    <row r="31" spans="1:5" ht="12.75">
      <c r="A31" s="724"/>
      <c r="B31" s="729" t="s">
        <v>33</v>
      </c>
      <c r="C31" s="729"/>
      <c r="D31" s="725"/>
      <c r="E31" s="725">
        <v>1386.4</v>
      </c>
    </row>
    <row r="32" spans="1:5" ht="12.75">
      <c r="A32" s="722" t="s">
        <v>35</v>
      </c>
      <c r="B32" s="728"/>
      <c r="C32" s="728"/>
      <c r="D32" s="728"/>
      <c r="E32" s="723">
        <v>5280.87</v>
      </c>
    </row>
    <row r="33" spans="1:5" ht="12.75">
      <c r="A33" s="722" t="s">
        <v>36</v>
      </c>
      <c r="B33" s="728" t="s">
        <v>20</v>
      </c>
      <c r="C33" s="728"/>
      <c r="D33" s="728"/>
      <c r="E33" s="723">
        <v>57600</v>
      </c>
    </row>
    <row r="34" spans="1:5" ht="12.75">
      <c r="A34" s="724"/>
      <c r="B34" s="729" t="s">
        <v>37</v>
      </c>
      <c r="C34" s="729"/>
      <c r="D34" s="725" t="s">
        <v>348</v>
      </c>
      <c r="E34" s="725">
        <v>57600</v>
      </c>
    </row>
    <row r="35" spans="1:5" ht="12.75">
      <c r="A35" s="722" t="s">
        <v>38</v>
      </c>
      <c r="B35" s="728"/>
      <c r="C35" s="728"/>
      <c r="D35" s="728"/>
      <c r="E35" s="723">
        <v>2023.71</v>
      </c>
    </row>
    <row r="36" spans="1:5" ht="12.75">
      <c r="A36" s="722" t="s">
        <v>39</v>
      </c>
      <c r="B36" s="728"/>
      <c r="C36" s="728"/>
      <c r="D36" s="728"/>
      <c r="E36" s="723">
        <v>12502.99</v>
      </c>
    </row>
    <row r="37" spans="1:5" ht="12.75">
      <c r="A37" s="728" t="s">
        <v>40</v>
      </c>
      <c r="B37" s="728"/>
      <c r="C37" s="728"/>
      <c r="D37" s="728"/>
      <c r="E37" s="723">
        <v>150750.69</v>
      </c>
    </row>
    <row r="38" spans="1:5" ht="12.75">
      <c r="A38" s="727" t="s">
        <v>5</v>
      </c>
      <c r="B38" s="727"/>
      <c r="C38" s="727"/>
      <c r="D38" s="727"/>
      <c r="E38" s="727"/>
    </row>
    <row r="39" spans="1:5" ht="12.75">
      <c r="A39" s="722" t="s">
        <v>38</v>
      </c>
      <c r="B39" s="728"/>
      <c r="C39" s="728"/>
      <c r="D39" s="728"/>
      <c r="E39" s="723">
        <v>1681.77</v>
      </c>
    </row>
    <row r="40" spans="1:5" ht="12.75">
      <c r="A40" s="722" t="s">
        <v>39</v>
      </c>
      <c r="B40" s="728"/>
      <c r="C40" s="728"/>
      <c r="D40" s="728"/>
      <c r="E40" s="723">
        <v>7746.74</v>
      </c>
    </row>
    <row r="41" spans="1:5" ht="12.75">
      <c r="A41" s="728" t="s">
        <v>40</v>
      </c>
      <c r="B41" s="728"/>
      <c r="C41" s="728"/>
      <c r="D41" s="728"/>
      <c r="E41" s="723">
        <v>9428.51</v>
      </c>
    </row>
    <row r="42" spans="1:5" ht="12.75">
      <c r="A42" s="726"/>
      <c r="B42" s="726"/>
      <c r="C42" s="726"/>
      <c r="D42" s="726"/>
      <c r="E42" s="726"/>
    </row>
    <row r="43" spans="1:5" ht="12.75">
      <c r="A43" s="730" t="s">
        <v>62</v>
      </c>
      <c r="B43" s="730"/>
      <c r="C43" s="730"/>
      <c r="D43" s="730"/>
      <c r="E43" s="730"/>
    </row>
    <row r="44" spans="1:5" ht="12.75">
      <c r="A44" s="730" t="s">
        <v>63</v>
      </c>
      <c r="B44" s="730"/>
      <c r="C44" s="730"/>
      <c r="D44" s="730"/>
      <c r="E44" s="730"/>
    </row>
    <row r="45" spans="1:5" ht="12.75">
      <c r="A45" s="730" t="s">
        <v>64</v>
      </c>
      <c r="B45" s="730"/>
      <c r="C45" s="730"/>
      <c r="D45" s="730"/>
      <c r="E45" s="730"/>
    </row>
  </sheetData>
  <sheetProtection/>
  <mergeCells count="37">
    <mergeCell ref="A45:E45"/>
    <mergeCell ref="A38:E38"/>
    <mergeCell ref="B39:D39"/>
    <mergeCell ref="B40:D40"/>
    <mergeCell ref="A41:D41"/>
    <mergeCell ref="A43:E43"/>
    <mergeCell ref="A44:E44"/>
    <mergeCell ref="B32:D32"/>
    <mergeCell ref="B33:D33"/>
    <mergeCell ref="B34:C34"/>
    <mergeCell ref="B35:D35"/>
    <mergeCell ref="B36:D36"/>
    <mergeCell ref="A37:D37"/>
    <mergeCell ref="B26:C26"/>
    <mergeCell ref="B27:C27"/>
    <mergeCell ref="B28:D28"/>
    <mergeCell ref="B29:C29"/>
    <mergeCell ref="B30:D30"/>
    <mergeCell ref="B31:C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25390625" style="0" customWidth="1"/>
    <col min="2" max="2" width="15.125" style="0" customWidth="1"/>
    <col min="3" max="3" width="15.25390625" style="0" customWidth="1"/>
    <col min="4" max="5" width="13.875" style="0" customWidth="1"/>
  </cols>
  <sheetData>
    <row r="1" spans="1:5" ht="12.75">
      <c r="A1" s="89" t="s">
        <v>0</v>
      </c>
      <c r="B1" s="90"/>
      <c r="C1" s="90"/>
      <c r="D1" s="90"/>
      <c r="E1" s="90"/>
    </row>
    <row r="2" spans="1:5" ht="12.75">
      <c r="A2" s="90" t="s">
        <v>1</v>
      </c>
      <c r="B2" s="90"/>
      <c r="C2" s="90"/>
      <c r="D2" s="90"/>
      <c r="E2" s="90"/>
    </row>
    <row r="3" spans="1:5" ht="12.75">
      <c r="A3" s="91" t="s">
        <v>2</v>
      </c>
      <c r="B3" s="91"/>
      <c r="C3" s="91" t="s">
        <v>103</v>
      </c>
      <c r="D3" s="91"/>
      <c r="E3" s="91"/>
    </row>
    <row r="4" spans="1:5" ht="12.75">
      <c r="A4" s="91" t="s">
        <v>104</v>
      </c>
      <c r="B4" s="91"/>
      <c r="C4" s="91" t="s">
        <v>105</v>
      </c>
      <c r="D4" s="91"/>
      <c r="E4" s="91"/>
    </row>
    <row r="5" spans="1:5" ht="12.75">
      <c r="A5" s="91" t="s">
        <v>3</v>
      </c>
      <c r="B5" s="91"/>
      <c r="C5" s="91" t="s">
        <v>106</v>
      </c>
      <c r="D5" s="91"/>
      <c r="E5" s="91"/>
    </row>
    <row r="6" spans="1:5" ht="12.75">
      <c r="A6" s="92"/>
      <c r="B6" s="93"/>
      <c r="C6" s="91" t="s">
        <v>101</v>
      </c>
      <c r="D6" s="91"/>
      <c r="E6" s="91"/>
    </row>
    <row r="7" spans="1:5" ht="12.75">
      <c r="A7" s="92"/>
      <c r="B7" s="93"/>
      <c r="C7" s="93"/>
      <c r="D7" s="93"/>
      <c r="E7" s="93"/>
    </row>
    <row r="8" spans="1:5" ht="33.75">
      <c r="A8" s="94"/>
      <c r="B8" s="95" t="s">
        <v>4</v>
      </c>
      <c r="C8" s="95" t="s">
        <v>5</v>
      </c>
      <c r="D8" s="95" t="s">
        <v>6</v>
      </c>
      <c r="E8" s="95" t="s">
        <v>8</v>
      </c>
    </row>
    <row r="9" spans="1:5" ht="12.75">
      <c r="A9" s="94" t="s">
        <v>9</v>
      </c>
      <c r="B9" s="95">
        <v>-1953.07</v>
      </c>
      <c r="C9" s="95">
        <v>-97.12</v>
      </c>
      <c r="D9" s="95"/>
      <c r="E9" s="95">
        <f aca="true" t="shared" si="0" ref="E9:E14">SUM(B9:D9)</f>
        <v>-2050.19</v>
      </c>
    </row>
    <row r="10" spans="1:5" ht="12.75">
      <c r="A10" s="96" t="s">
        <v>10</v>
      </c>
      <c r="B10" s="97">
        <v>3716.76</v>
      </c>
      <c r="C10" s="97">
        <v>3903.84</v>
      </c>
      <c r="D10" s="97"/>
      <c r="E10" s="97">
        <f t="shared" si="0"/>
        <v>7620.6</v>
      </c>
    </row>
    <row r="11" spans="1:5" ht="22.5">
      <c r="A11" s="96" t="s">
        <v>11</v>
      </c>
      <c r="B11" s="97">
        <v>3716.76</v>
      </c>
      <c r="C11" s="97">
        <v>3903.84</v>
      </c>
      <c r="D11" s="97"/>
      <c r="E11" s="97">
        <f t="shared" si="0"/>
        <v>7620.6</v>
      </c>
    </row>
    <row r="12" spans="1:5" ht="12.75">
      <c r="A12" s="94" t="s">
        <v>12</v>
      </c>
      <c r="B12" s="95">
        <v>1016.32</v>
      </c>
      <c r="C12" s="95">
        <v>1369.44</v>
      </c>
      <c r="D12" s="95"/>
      <c r="E12" s="95">
        <f t="shared" si="0"/>
        <v>2385.76</v>
      </c>
    </row>
    <row r="13" spans="1:5" ht="12.75">
      <c r="A13" s="96" t="s">
        <v>13</v>
      </c>
      <c r="B13" s="97">
        <v>859.02</v>
      </c>
      <c r="C13" s="97">
        <v>668.63</v>
      </c>
      <c r="D13" s="97"/>
      <c r="E13" s="97">
        <f t="shared" si="0"/>
        <v>1527.65</v>
      </c>
    </row>
    <row r="14" spans="1:5" ht="12.75">
      <c r="A14" s="94" t="s">
        <v>14</v>
      </c>
      <c r="B14" s="95">
        <v>-1795.77</v>
      </c>
      <c r="C14" s="95">
        <v>603.69</v>
      </c>
      <c r="D14" s="95"/>
      <c r="E14" s="95">
        <f t="shared" si="0"/>
        <v>-1192.08</v>
      </c>
    </row>
    <row r="15" spans="1:5" ht="12.75">
      <c r="A15" s="98"/>
      <c r="B15" s="98"/>
      <c r="C15" s="98"/>
      <c r="D15" s="98"/>
      <c r="E15" s="98"/>
    </row>
    <row r="16" spans="1:5" ht="12.75">
      <c r="A16" s="98"/>
      <c r="B16" s="98"/>
      <c r="C16" s="98"/>
      <c r="D16" s="98"/>
      <c r="E16" s="98"/>
    </row>
    <row r="17" spans="1:5" ht="33.75">
      <c r="A17" s="95" t="s">
        <v>15</v>
      </c>
      <c r="B17" s="99" t="s">
        <v>16</v>
      </c>
      <c r="C17" s="99"/>
      <c r="D17" s="95" t="s">
        <v>17</v>
      </c>
      <c r="E17" s="95" t="s">
        <v>18</v>
      </c>
    </row>
    <row r="18" spans="1:5" ht="12.75">
      <c r="A18" s="99" t="s">
        <v>4</v>
      </c>
      <c r="B18" s="99"/>
      <c r="C18" s="99"/>
      <c r="D18" s="99"/>
      <c r="E18" s="99"/>
    </row>
    <row r="19" spans="1:5" ht="12.75">
      <c r="A19" s="94" t="s">
        <v>32</v>
      </c>
      <c r="B19" s="100" t="s">
        <v>20</v>
      </c>
      <c r="C19" s="100"/>
      <c r="D19" s="100"/>
      <c r="E19" s="95">
        <v>94.04</v>
      </c>
    </row>
    <row r="20" spans="1:5" ht="12.75">
      <c r="A20" s="96"/>
      <c r="B20" s="101" t="s">
        <v>33</v>
      </c>
      <c r="C20" s="101"/>
      <c r="D20" s="97"/>
      <c r="E20" s="97">
        <v>94.04</v>
      </c>
    </row>
    <row r="21" spans="1:5" ht="12.75">
      <c r="A21" s="94" t="s">
        <v>38</v>
      </c>
      <c r="B21" s="100"/>
      <c r="C21" s="100"/>
      <c r="D21" s="100"/>
      <c r="E21" s="95">
        <v>53.51</v>
      </c>
    </row>
    <row r="22" spans="1:5" ht="12.75">
      <c r="A22" s="94" t="s">
        <v>39</v>
      </c>
      <c r="B22" s="100"/>
      <c r="C22" s="100"/>
      <c r="D22" s="100"/>
      <c r="E22" s="95">
        <v>711.47</v>
      </c>
    </row>
    <row r="23" spans="1:5" ht="12.75">
      <c r="A23" s="100" t="s">
        <v>40</v>
      </c>
      <c r="B23" s="100"/>
      <c r="C23" s="100"/>
      <c r="D23" s="100"/>
      <c r="E23" s="95">
        <v>859.02</v>
      </c>
    </row>
    <row r="24" spans="1:5" ht="12.75">
      <c r="A24" s="99" t="s">
        <v>5</v>
      </c>
      <c r="B24" s="99"/>
      <c r="C24" s="99"/>
      <c r="D24" s="99"/>
      <c r="E24" s="99"/>
    </row>
    <row r="25" spans="1:5" ht="12.75">
      <c r="A25" s="94" t="s">
        <v>38</v>
      </c>
      <c r="B25" s="100"/>
      <c r="C25" s="100"/>
      <c r="D25" s="100"/>
      <c r="E25" s="95">
        <v>59.35</v>
      </c>
    </row>
    <row r="26" spans="1:5" ht="12.75">
      <c r="A26" s="94" t="s">
        <v>39</v>
      </c>
      <c r="B26" s="100"/>
      <c r="C26" s="100"/>
      <c r="D26" s="100"/>
      <c r="E26" s="95">
        <v>609.28</v>
      </c>
    </row>
    <row r="27" spans="1:5" ht="12.75">
      <c r="A27" s="100" t="s">
        <v>40</v>
      </c>
      <c r="B27" s="100"/>
      <c r="C27" s="100"/>
      <c r="D27" s="100"/>
      <c r="E27" s="95">
        <v>668.63</v>
      </c>
    </row>
    <row r="28" spans="1:5" ht="12.75">
      <c r="A28" s="98"/>
      <c r="B28" s="98"/>
      <c r="C28" s="98"/>
      <c r="D28" s="98"/>
      <c r="E28" s="98"/>
    </row>
    <row r="29" spans="1:5" ht="12.75">
      <c r="A29" s="102" t="s">
        <v>62</v>
      </c>
      <c r="B29" s="102"/>
      <c r="C29" s="102"/>
      <c r="D29" s="102"/>
      <c r="E29" s="102"/>
    </row>
    <row r="30" spans="1:5" ht="12.75">
      <c r="A30" s="102" t="s">
        <v>63</v>
      </c>
      <c r="B30" s="102"/>
      <c r="C30" s="102"/>
      <c r="D30" s="102"/>
      <c r="E30" s="102"/>
    </row>
    <row r="31" spans="1:5" ht="12.75">
      <c r="A31" s="102" t="s">
        <v>64</v>
      </c>
      <c r="B31" s="102"/>
      <c r="C31" s="102"/>
      <c r="D31" s="102"/>
      <c r="E31" s="102"/>
    </row>
  </sheetData>
  <sheetProtection/>
  <mergeCells count="23">
    <mergeCell ref="B26:D26"/>
    <mergeCell ref="A27:D27"/>
    <mergeCell ref="A29:E29"/>
    <mergeCell ref="A30:E30"/>
    <mergeCell ref="A31:E31"/>
    <mergeCell ref="B20:C20"/>
    <mergeCell ref="B21:D21"/>
    <mergeCell ref="B22:D22"/>
    <mergeCell ref="A23:D23"/>
    <mergeCell ref="A24:E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125" style="0" customWidth="1"/>
    <col min="2" max="2" width="17.25390625" style="0" customWidth="1"/>
    <col min="3" max="4" width="14.25390625" style="0" customWidth="1"/>
    <col min="5" max="5" width="15.75390625" style="0" customWidth="1"/>
  </cols>
  <sheetData>
    <row r="1" spans="1:5" ht="12.75">
      <c r="A1" s="103" t="s">
        <v>0</v>
      </c>
      <c r="B1" s="104"/>
      <c r="C1" s="104"/>
      <c r="D1" s="104"/>
      <c r="E1" s="104"/>
    </row>
    <row r="2" spans="1:5" ht="12.75">
      <c r="A2" s="104" t="s">
        <v>1</v>
      </c>
      <c r="B2" s="104"/>
      <c r="C2" s="104"/>
      <c r="D2" s="104"/>
      <c r="E2" s="104"/>
    </row>
    <row r="3" spans="1:5" ht="12.75">
      <c r="A3" s="105" t="s">
        <v>2</v>
      </c>
      <c r="B3" s="105"/>
      <c r="C3" s="105" t="s">
        <v>107</v>
      </c>
      <c r="D3" s="105"/>
      <c r="E3" s="105"/>
    </row>
    <row r="4" spans="1:5" ht="12.75">
      <c r="A4" s="105" t="s">
        <v>108</v>
      </c>
      <c r="B4" s="105"/>
      <c r="C4" s="105" t="s">
        <v>99</v>
      </c>
      <c r="D4" s="105"/>
      <c r="E4" s="105"/>
    </row>
    <row r="5" spans="1:5" ht="12.75">
      <c r="A5" s="105" t="s">
        <v>3</v>
      </c>
      <c r="B5" s="105"/>
      <c r="C5" s="105" t="s">
        <v>109</v>
      </c>
      <c r="D5" s="105"/>
      <c r="E5" s="105"/>
    </row>
    <row r="6" spans="1:5" ht="12.75">
      <c r="A6" s="106"/>
      <c r="B6" s="107"/>
      <c r="C6" s="105" t="s">
        <v>110</v>
      </c>
      <c r="D6" s="105"/>
      <c r="E6" s="105"/>
    </row>
    <row r="7" spans="1:5" ht="12.75">
      <c r="A7" s="106"/>
      <c r="B7" s="107"/>
      <c r="C7" s="105" t="s">
        <v>111</v>
      </c>
      <c r="D7" s="105"/>
      <c r="E7" s="105"/>
    </row>
    <row r="8" spans="1:5" ht="12.75">
      <c r="A8" s="106"/>
      <c r="B8" s="107"/>
      <c r="C8" s="107"/>
      <c r="D8" s="107"/>
      <c r="E8" s="107"/>
    </row>
    <row r="9" spans="1:5" ht="33.75">
      <c r="A9" s="108"/>
      <c r="B9" s="109" t="s">
        <v>4</v>
      </c>
      <c r="C9" s="109" t="s">
        <v>5</v>
      </c>
      <c r="D9" s="109" t="s">
        <v>6</v>
      </c>
      <c r="E9" s="109" t="s">
        <v>8</v>
      </c>
    </row>
    <row r="10" spans="1:5" ht="12.75">
      <c r="A10" s="108" t="s">
        <v>9</v>
      </c>
      <c r="B10" s="109">
        <v>-1639.55</v>
      </c>
      <c r="C10" s="109">
        <v>-893.26</v>
      </c>
      <c r="D10" s="109"/>
      <c r="E10" s="109">
        <f>SUM(B10:D10)</f>
        <v>-2532.81</v>
      </c>
    </row>
    <row r="11" spans="1:5" ht="12.75">
      <c r="A11" s="110" t="s">
        <v>10</v>
      </c>
      <c r="B11" s="111">
        <v>5017.98</v>
      </c>
      <c r="C11" s="111">
        <v>5723.37</v>
      </c>
      <c r="D11" s="111"/>
      <c r="E11" s="111">
        <f>SUM(B11:D11)</f>
        <v>10741.349999999999</v>
      </c>
    </row>
    <row r="12" spans="1:5" ht="22.5">
      <c r="A12" s="110" t="s">
        <v>11</v>
      </c>
      <c r="B12" s="111">
        <v>-14199.34</v>
      </c>
      <c r="C12" s="111">
        <v>-19656.7</v>
      </c>
      <c r="D12" s="111"/>
      <c r="E12" s="111">
        <f>SUM(B12:D12)</f>
        <v>-33856.04</v>
      </c>
    </row>
    <row r="13" spans="1:5" ht="12.75">
      <c r="A13" s="108" t="s">
        <v>12</v>
      </c>
      <c r="B13" s="109"/>
      <c r="C13" s="109"/>
      <c r="D13" s="109"/>
      <c r="E13" s="109"/>
    </row>
    <row r="14" spans="1:5" ht="12.75">
      <c r="A14" s="110" t="s">
        <v>13</v>
      </c>
      <c r="B14" s="111">
        <v>1205.1</v>
      </c>
      <c r="C14" s="111">
        <v>907.74</v>
      </c>
      <c r="D14" s="111"/>
      <c r="E14" s="111">
        <f>SUM(B14:D14)</f>
        <v>2112.84</v>
      </c>
    </row>
    <row r="15" spans="1:5" ht="12.75">
      <c r="A15" s="108" t="s">
        <v>14</v>
      </c>
      <c r="B15" s="109">
        <v>-2844.65</v>
      </c>
      <c r="C15" s="109">
        <v>-1801</v>
      </c>
      <c r="D15" s="109"/>
      <c r="E15" s="109">
        <f>SUM(B15:D15)</f>
        <v>-4645.65</v>
      </c>
    </row>
    <row r="16" spans="1:5" ht="12.75">
      <c r="A16" s="112"/>
      <c r="B16" s="112"/>
      <c r="C16" s="112"/>
      <c r="D16" s="112"/>
      <c r="E16" s="112"/>
    </row>
    <row r="17" spans="1:5" ht="12.75">
      <c r="A17" s="112"/>
      <c r="B17" s="112"/>
      <c r="C17" s="112"/>
      <c r="D17" s="112"/>
      <c r="E17" s="112"/>
    </row>
    <row r="18" spans="1:5" ht="33.75">
      <c r="A18" s="109" t="s">
        <v>15</v>
      </c>
      <c r="B18" s="113" t="s">
        <v>16</v>
      </c>
      <c r="C18" s="113"/>
      <c r="D18" s="109" t="s">
        <v>17</v>
      </c>
      <c r="E18" s="109" t="s">
        <v>18</v>
      </c>
    </row>
    <row r="19" spans="1:5" ht="12.75">
      <c r="A19" s="113" t="s">
        <v>4</v>
      </c>
      <c r="B19" s="113"/>
      <c r="C19" s="113"/>
      <c r="D19" s="113"/>
      <c r="E19" s="113"/>
    </row>
    <row r="20" spans="1:5" ht="12.75">
      <c r="A20" s="108" t="s">
        <v>32</v>
      </c>
      <c r="B20" s="114" t="s">
        <v>20</v>
      </c>
      <c r="C20" s="114"/>
      <c r="D20" s="114"/>
      <c r="E20" s="109">
        <v>127.17</v>
      </c>
    </row>
    <row r="21" spans="1:5" ht="12.75">
      <c r="A21" s="110"/>
      <c r="B21" s="115" t="s">
        <v>33</v>
      </c>
      <c r="C21" s="115"/>
      <c r="D21" s="111"/>
      <c r="E21" s="111">
        <v>127.17</v>
      </c>
    </row>
    <row r="22" spans="1:5" ht="12.75">
      <c r="A22" s="108" t="s">
        <v>38</v>
      </c>
      <c r="B22" s="114"/>
      <c r="C22" s="114"/>
      <c r="D22" s="114"/>
      <c r="E22" s="109">
        <v>45.9</v>
      </c>
    </row>
    <row r="23" spans="1:5" ht="12.75">
      <c r="A23" s="108" t="s">
        <v>39</v>
      </c>
      <c r="B23" s="114"/>
      <c r="C23" s="114"/>
      <c r="D23" s="114"/>
      <c r="E23" s="109">
        <v>1032.03</v>
      </c>
    </row>
    <row r="24" spans="1:5" ht="12.75">
      <c r="A24" s="114" t="s">
        <v>40</v>
      </c>
      <c r="B24" s="114"/>
      <c r="C24" s="114"/>
      <c r="D24" s="114"/>
      <c r="E24" s="109">
        <v>1205.1</v>
      </c>
    </row>
    <row r="25" spans="1:5" ht="12.75">
      <c r="A25" s="113" t="s">
        <v>5</v>
      </c>
      <c r="B25" s="113"/>
      <c r="C25" s="113"/>
      <c r="D25" s="113"/>
      <c r="E25" s="113"/>
    </row>
    <row r="26" spans="1:5" ht="12.75">
      <c r="A26" s="108" t="s">
        <v>38</v>
      </c>
      <c r="B26" s="114"/>
      <c r="C26" s="114"/>
      <c r="D26" s="114"/>
      <c r="E26" s="109">
        <v>21.71</v>
      </c>
    </row>
    <row r="27" spans="1:5" ht="12.75">
      <c r="A27" s="108" t="s">
        <v>39</v>
      </c>
      <c r="B27" s="114"/>
      <c r="C27" s="114"/>
      <c r="D27" s="114"/>
      <c r="E27" s="109">
        <v>886.03</v>
      </c>
    </row>
    <row r="28" spans="1:5" ht="12.75">
      <c r="A28" s="114" t="s">
        <v>40</v>
      </c>
      <c r="B28" s="114"/>
      <c r="C28" s="115"/>
      <c r="D28" s="115"/>
      <c r="E28" s="111">
        <v>907.74</v>
      </c>
    </row>
    <row r="29" spans="1:5" ht="12.75">
      <c r="A29" s="114" t="s">
        <v>61</v>
      </c>
      <c r="B29" s="114"/>
      <c r="C29" s="114"/>
      <c r="D29" s="114"/>
      <c r="E29" s="109">
        <v>2112.84</v>
      </c>
    </row>
    <row r="30" spans="1:5" ht="12.75">
      <c r="A30" s="112"/>
      <c r="B30" s="112"/>
      <c r="C30" s="112"/>
      <c r="D30" s="112"/>
      <c r="E30" s="112"/>
    </row>
    <row r="31" spans="1:5" ht="12.75">
      <c r="A31" s="116" t="s">
        <v>62</v>
      </c>
      <c r="B31" s="116"/>
      <c r="C31" s="116"/>
      <c r="D31" s="116"/>
      <c r="E31" s="116"/>
    </row>
    <row r="32" spans="1:5" ht="12.75">
      <c r="A32" s="116" t="s">
        <v>63</v>
      </c>
      <c r="B32" s="116"/>
      <c r="C32" s="116"/>
      <c r="D32" s="116"/>
      <c r="E32" s="116"/>
    </row>
    <row r="33" spans="1:5" ht="12.75">
      <c r="A33" s="116" t="s">
        <v>64</v>
      </c>
      <c r="B33" s="116"/>
      <c r="C33" s="116"/>
      <c r="D33" s="116"/>
      <c r="E33" s="116"/>
    </row>
  </sheetData>
  <sheetProtection/>
  <mergeCells count="25">
    <mergeCell ref="A33:E33"/>
    <mergeCell ref="B26:D26"/>
    <mergeCell ref="B27:D27"/>
    <mergeCell ref="A28:D28"/>
    <mergeCell ref="A29:D29"/>
    <mergeCell ref="A31:E31"/>
    <mergeCell ref="A32:E32"/>
    <mergeCell ref="B20:D20"/>
    <mergeCell ref="B21:C21"/>
    <mergeCell ref="B22:D22"/>
    <mergeCell ref="B23:D23"/>
    <mergeCell ref="A24:D24"/>
    <mergeCell ref="A25:E25"/>
    <mergeCell ref="A5:B5"/>
    <mergeCell ref="C5:E5"/>
    <mergeCell ref="C6:E6"/>
    <mergeCell ref="C7:E7"/>
    <mergeCell ref="B18:C18"/>
    <mergeCell ref="A19:E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4.75390625" style="0" customWidth="1"/>
    <col min="2" max="2" width="16.125" style="0" customWidth="1"/>
    <col min="3" max="3" width="15.375" style="0" customWidth="1"/>
    <col min="4" max="4" width="13.25390625" style="0" customWidth="1"/>
    <col min="5" max="5" width="14.75390625" style="0" customWidth="1"/>
  </cols>
  <sheetData>
    <row r="1" spans="1:5" ht="12.75">
      <c r="A1" s="117" t="s">
        <v>0</v>
      </c>
      <c r="B1" s="118"/>
      <c r="C1" s="118"/>
      <c r="D1" s="118"/>
      <c r="E1" s="118"/>
    </row>
    <row r="2" spans="1:5" ht="12.75">
      <c r="A2" s="118" t="s">
        <v>1</v>
      </c>
      <c r="B2" s="118"/>
      <c r="C2" s="118"/>
      <c r="D2" s="118"/>
      <c r="E2" s="118"/>
    </row>
    <row r="3" spans="1:5" ht="12.75">
      <c r="A3" s="119" t="s">
        <v>2</v>
      </c>
      <c r="B3" s="119"/>
      <c r="C3" s="119" t="s">
        <v>112</v>
      </c>
      <c r="D3" s="119"/>
      <c r="E3" s="119"/>
    </row>
    <row r="4" spans="1:5" ht="12.75">
      <c r="A4" s="119" t="s">
        <v>113</v>
      </c>
      <c r="B4" s="119"/>
      <c r="C4" s="119" t="s">
        <v>67</v>
      </c>
      <c r="D4" s="119"/>
      <c r="E4" s="119"/>
    </row>
    <row r="5" spans="1:5" ht="12.75">
      <c r="A5" s="119" t="s">
        <v>3</v>
      </c>
      <c r="B5" s="119"/>
      <c r="C5" s="119" t="s">
        <v>114</v>
      </c>
      <c r="D5" s="119"/>
      <c r="E5" s="119"/>
    </row>
    <row r="6" spans="1:5" ht="12.75">
      <c r="A6" s="120"/>
      <c r="B6" s="121"/>
      <c r="C6" s="119" t="s">
        <v>115</v>
      </c>
      <c r="D6" s="119"/>
      <c r="E6" s="119"/>
    </row>
    <row r="7" spans="1:5" ht="12.75">
      <c r="A7" s="120"/>
      <c r="B7" s="121"/>
      <c r="C7" s="121"/>
      <c r="D7" s="121"/>
      <c r="E7" s="121"/>
    </row>
    <row r="8" spans="1:5" ht="33.75">
      <c r="A8" s="122"/>
      <c r="B8" s="123" t="s">
        <v>4</v>
      </c>
      <c r="C8" s="123" t="s">
        <v>5</v>
      </c>
      <c r="D8" s="123" t="s">
        <v>6</v>
      </c>
      <c r="E8" s="123" t="s">
        <v>8</v>
      </c>
    </row>
    <row r="9" spans="1:5" ht="12.75">
      <c r="A9" s="122" t="s">
        <v>9</v>
      </c>
      <c r="B9" s="123">
        <v>-31731.15</v>
      </c>
      <c r="C9" s="123">
        <v>20100.46</v>
      </c>
      <c r="D9" s="123">
        <v>12715.79</v>
      </c>
      <c r="E9" s="123">
        <f aca="true" t="shared" si="0" ref="E9:E14">SUM(B9:D9)</f>
        <v>1085.0999999999985</v>
      </c>
    </row>
    <row r="10" spans="1:5" ht="12.75">
      <c r="A10" s="124" t="s">
        <v>10</v>
      </c>
      <c r="B10" s="125">
        <v>29850.96</v>
      </c>
      <c r="C10" s="125">
        <v>57323.64</v>
      </c>
      <c r="D10" s="125">
        <v>4705.38</v>
      </c>
      <c r="E10" s="125">
        <f t="shared" si="0"/>
        <v>91879.98000000001</v>
      </c>
    </row>
    <row r="11" spans="1:5" ht="12.75">
      <c r="A11" s="124" t="s">
        <v>11</v>
      </c>
      <c r="B11" s="125">
        <v>29850.96</v>
      </c>
      <c r="C11" s="125">
        <v>57323.64</v>
      </c>
      <c r="D11" s="125">
        <v>4705.38</v>
      </c>
      <c r="E11" s="125">
        <f t="shared" si="0"/>
        <v>91879.98000000001</v>
      </c>
    </row>
    <row r="12" spans="1:5" ht="12.75">
      <c r="A12" s="122" t="s">
        <v>12</v>
      </c>
      <c r="B12" s="123">
        <v>29993.36</v>
      </c>
      <c r="C12" s="123">
        <v>50198.69</v>
      </c>
      <c r="D12" s="123">
        <v>5151</v>
      </c>
      <c r="E12" s="123">
        <f t="shared" si="0"/>
        <v>85343.05</v>
      </c>
    </row>
    <row r="13" spans="1:5" ht="12.75">
      <c r="A13" s="124" t="s">
        <v>13</v>
      </c>
      <c r="B13" s="125">
        <v>52379.92</v>
      </c>
      <c r="C13" s="125">
        <v>13819.76</v>
      </c>
      <c r="D13" s="125"/>
      <c r="E13" s="125">
        <f t="shared" si="0"/>
        <v>66199.68</v>
      </c>
    </row>
    <row r="14" spans="1:5" ht="12.75">
      <c r="A14" s="122" t="s">
        <v>14</v>
      </c>
      <c r="B14" s="123">
        <f>-54117.71+17866.79</f>
        <v>-36250.92</v>
      </c>
      <c r="C14" s="123">
        <v>56479.39</v>
      </c>
      <c r="D14" s="123"/>
      <c r="E14" s="123">
        <f t="shared" si="0"/>
        <v>20228.47</v>
      </c>
    </row>
    <row r="15" spans="1:5" ht="12.75">
      <c r="A15" s="126"/>
      <c r="B15" s="126"/>
      <c r="C15" s="126"/>
      <c r="D15" s="126"/>
      <c r="E15" s="126"/>
    </row>
    <row r="16" spans="1:5" ht="12.75">
      <c r="A16" s="126"/>
      <c r="B16" s="126"/>
      <c r="C16" s="126"/>
      <c r="D16" s="126"/>
      <c r="E16" s="126"/>
    </row>
    <row r="17" spans="1:5" ht="33.75">
      <c r="A17" s="123" t="s">
        <v>15</v>
      </c>
      <c r="B17" s="127" t="s">
        <v>16</v>
      </c>
      <c r="C17" s="127"/>
      <c r="D17" s="123" t="s">
        <v>17</v>
      </c>
      <c r="E17" s="123" t="s">
        <v>18</v>
      </c>
    </row>
    <row r="18" spans="1:5" ht="12.75">
      <c r="A18" s="127" t="s">
        <v>4</v>
      </c>
      <c r="B18" s="127"/>
      <c r="C18" s="127"/>
      <c r="D18" s="127"/>
      <c r="E18" s="127"/>
    </row>
    <row r="19" spans="1:5" ht="12.75">
      <c r="A19" s="122" t="s">
        <v>19</v>
      </c>
      <c r="B19" s="128" t="s">
        <v>20</v>
      </c>
      <c r="C19" s="128"/>
      <c r="D19" s="128"/>
      <c r="E19" s="123">
        <v>3479.01</v>
      </c>
    </row>
    <row r="20" spans="1:5" ht="25.5" customHeight="1">
      <c r="A20" s="124"/>
      <c r="B20" s="129" t="s">
        <v>21</v>
      </c>
      <c r="C20" s="129"/>
      <c r="D20" s="125" t="s">
        <v>116</v>
      </c>
      <c r="E20" s="125">
        <v>750</v>
      </c>
    </row>
    <row r="21" spans="1:5" ht="12.75">
      <c r="A21" s="124"/>
      <c r="B21" s="129" t="s">
        <v>23</v>
      </c>
      <c r="C21" s="129"/>
      <c r="D21" s="125" t="s">
        <v>71</v>
      </c>
      <c r="E21" s="125">
        <v>2729.01</v>
      </c>
    </row>
    <row r="22" spans="1:5" ht="12.75">
      <c r="A22" s="122" t="s">
        <v>24</v>
      </c>
      <c r="B22" s="128" t="s">
        <v>20</v>
      </c>
      <c r="C22" s="128"/>
      <c r="D22" s="128"/>
      <c r="E22" s="123">
        <v>1384.53</v>
      </c>
    </row>
    <row r="23" spans="1:5" ht="12.75">
      <c r="A23" s="124"/>
      <c r="B23" s="129" t="s">
        <v>25</v>
      </c>
      <c r="C23" s="129"/>
      <c r="D23" s="125" t="s">
        <v>26</v>
      </c>
      <c r="E23" s="125">
        <v>246.85</v>
      </c>
    </row>
    <row r="24" spans="1:5" ht="28.5" customHeight="1">
      <c r="A24" s="124"/>
      <c r="B24" s="129" t="s">
        <v>28</v>
      </c>
      <c r="C24" s="129"/>
      <c r="D24" s="125" t="s">
        <v>117</v>
      </c>
      <c r="E24" s="125">
        <v>1137.68</v>
      </c>
    </row>
    <row r="25" spans="1:5" ht="12.75">
      <c r="A25" s="122" t="s">
        <v>29</v>
      </c>
      <c r="B25" s="128" t="s">
        <v>20</v>
      </c>
      <c r="C25" s="128"/>
      <c r="D25" s="128"/>
      <c r="E25" s="123">
        <v>28444.03</v>
      </c>
    </row>
    <row r="26" spans="1:5" ht="22.5">
      <c r="A26" s="124"/>
      <c r="B26" s="129" t="s">
        <v>28</v>
      </c>
      <c r="C26" s="129"/>
      <c r="D26" s="125" t="s">
        <v>118</v>
      </c>
      <c r="E26" s="125">
        <v>28444.03</v>
      </c>
    </row>
    <row r="27" spans="1:5" ht="12.75">
      <c r="A27" s="122" t="s">
        <v>30</v>
      </c>
      <c r="B27" s="128" t="s">
        <v>20</v>
      </c>
      <c r="C27" s="128"/>
      <c r="D27" s="128"/>
      <c r="E27" s="123">
        <v>7239.44</v>
      </c>
    </row>
    <row r="28" spans="1:5" ht="12.75">
      <c r="A28" s="124"/>
      <c r="B28" s="129" t="s">
        <v>31</v>
      </c>
      <c r="C28" s="129"/>
      <c r="D28" s="125" t="s">
        <v>119</v>
      </c>
      <c r="E28" s="125">
        <v>7239.44</v>
      </c>
    </row>
    <row r="29" spans="1:5" ht="12.75">
      <c r="A29" s="122" t="s">
        <v>32</v>
      </c>
      <c r="B29" s="128" t="s">
        <v>20</v>
      </c>
      <c r="C29" s="128"/>
      <c r="D29" s="128"/>
      <c r="E29" s="123">
        <v>665.22</v>
      </c>
    </row>
    <row r="30" spans="1:5" ht="12.75">
      <c r="A30" s="124"/>
      <c r="B30" s="129" t="s">
        <v>33</v>
      </c>
      <c r="C30" s="129"/>
      <c r="D30" s="125"/>
      <c r="E30" s="125">
        <v>665.22</v>
      </c>
    </row>
    <row r="31" spans="1:5" ht="12.75">
      <c r="A31" s="122" t="s">
        <v>35</v>
      </c>
      <c r="B31" s="128"/>
      <c r="C31" s="128"/>
      <c r="D31" s="128"/>
      <c r="E31" s="123">
        <v>5251.14</v>
      </c>
    </row>
    <row r="32" spans="1:5" ht="12.75">
      <c r="A32" s="122" t="s">
        <v>38</v>
      </c>
      <c r="B32" s="128"/>
      <c r="C32" s="128"/>
      <c r="D32" s="128"/>
      <c r="E32" s="123">
        <v>831.07</v>
      </c>
    </row>
    <row r="33" spans="1:5" ht="12.75">
      <c r="A33" s="122" t="s">
        <v>39</v>
      </c>
      <c r="B33" s="128"/>
      <c r="C33" s="128"/>
      <c r="D33" s="128"/>
      <c r="E33" s="123">
        <v>5085.48</v>
      </c>
    </row>
    <row r="34" spans="1:5" ht="12.75">
      <c r="A34" s="128" t="s">
        <v>40</v>
      </c>
      <c r="B34" s="128"/>
      <c r="C34" s="128"/>
      <c r="D34" s="128"/>
      <c r="E34" s="123">
        <v>52379.92</v>
      </c>
    </row>
    <row r="35" spans="1:5" ht="12.75">
      <c r="A35" s="127" t="s">
        <v>5</v>
      </c>
      <c r="B35" s="127"/>
      <c r="C35" s="127"/>
      <c r="D35" s="127"/>
      <c r="E35" s="127"/>
    </row>
    <row r="36" spans="1:5" ht="12.75">
      <c r="A36" s="122" t="s">
        <v>24</v>
      </c>
      <c r="B36" s="128" t="s">
        <v>20</v>
      </c>
      <c r="C36" s="128"/>
      <c r="D36" s="128"/>
      <c r="E36" s="123">
        <v>7866</v>
      </c>
    </row>
    <row r="37" spans="1:5" ht="12.75">
      <c r="A37" s="124"/>
      <c r="B37" s="129" t="s">
        <v>44</v>
      </c>
      <c r="C37" s="129"/>
      <c r="D37" s="125" t="s">
        <v>43</v>
      </c>
      <c r="E37" s="125">
        <v>7866</v>
      </c>
    </row>
    <row r="38" spans="1:5" ht="12.75">
      <c r="A38" s="122" t="s">
        <v>38</v>
      </c>
      <c r="B38" s="128"/>
      <c r="C38" s="128"/>
      <c r="D38" s="128"/>
      <c r="E38" s="123">
        <v>941.14</v>
      </c>
    </row>
    <row r="39" spans="1:5" ht="12.75">
      <c r="A39" s="122" t="s">
        <v>39</v>
      </c>
      <c r="B39" s="128"/>
      <c r="C39" s="128"/>
      <c r="D39" s="128"/>
      <c r="E39" s="123">
        <v>5012.62</v>
      </c>
    </row>
    <row r="40" spans="1:5" ht="12.75">
      <c r="A40" s="128" t="s">
        <v>40</v>
      </c>
      <c r="B40" s="128"/>
      <c r="C40" s="128"/>
      <c r="D40" s="128"/>
      <c r="E40" s="123">
        <v>13819.76</v>
      </c>
    </row>
    <row r="41" spans="1:5" ht="12.75">
      <c r="A41" s="126"/>
      <c r="B41" s="126"/>
      <c r="C41" s="126"/>
      <c r="D41" s="126"/>
      <c r="E41" s="126"/>
    </row>
    <row r="42" spans="1:5" ht="12.75">
      <c r="A42" s="130" t="s">
        <v>62</v>
      </c>
      <c r="B42" s="130"/>
      <c r="C42" s="130"/>
      <c r="D42" s="130"/>
      <c r="E42" s="130"/>
    </row>
    <row r="43" spans="1:5" ht="12.75">
      <c r="A43" s="130" t="s">
        <v>63</v>
      </c>
      <c r="B43" s="130"/>
      <c r="C43" s="130"/>
      <c r="D43" s="130"/>
      <c r="E43" s="130"/>
    </row>
    <row r="44" spans="1:5" ht="12.75">
      <c r="A44" s="130" t="s">
        <v>64</v>
      </c>
      <c r="B44" s="130"/>
      <c r="C44" s="130"/>
      <c r="D44" s="130"/>
      <c r="E44" s="130"/>
    </row>
  </sheetData>
  <sheetProtection/>
  <mergeCells count="36">
    <mergeCell ref="B38:D38"/>
    <mergeCell ref="B39:D39"/>
    <mergeCell ref="A40:D40"/>
    <mergeCell ref="A42:E42"/>
    <mergeCell ref="A43:E43"/>
    <mergeCell ref="A44:E44"/>
    <mergeCell ref="B32:D32"/>
    <mergeCell ref="B33:D33"/>
    <mergeCell ref="A34:D34"/>
    <mergeCell ref="A35:E35"/>
    <mergeCell ref="B36:D36"/>
    <mergeCell ref="B37:C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25390625" style="0" customWidth="1"/>
    <col min="2" max="2" width="14.00390625" style="0" customWidth="1"/>
    <col min="3" max="3" width="13.125" style="0" customWidth="1"/>
    <col min="4" max="4" width="12.875" style="0" customWidth="1"/>
    <col min="5" max="5" width="12.625" style="0" customWidth="1"/>
  </cols>
  <sheetData>
    <row r="1" spans="1:5" ht="12.75">
      <c r="A1" s="131" t="s">
        <v>0</v>
      </c>
      <c r="B1" s="132"/>
      <c r="C1" s="132"/>
      <c r="D1" s="132"/>
      <c r="E1" s="132"/>
    </row>
    <row r="2" spans="1:5" ht="12.75">
      <c r="A2" s="132" t="s">
        <v>1</v>
      </c>
      <c r="B2" s="132"/>
      <c r="C2" s="132"/>
      <c r="D2" s="132"/>
      <c r="E2" s="132"/>
    </row>
    <row r="3" spans="1:5" ht="12.75">
      <c r="A3" s="133" t="s">
        <v>2</v>
      </c>
      <c r="B3" s="133"/>
      <c r="C3" s="133" t="s">
        <v>120</v>
      </c>
      <c r="D3" s="133"/>
      <c r="E3" s="133"/>
    </row>
    <row r="4" spans="1:5" ht="12.75">
      <c r="A4" s="133" t="s">
        <v>121</v>
      </c>
      <c r="B4" s="133"/>
      <c r="C4" s="133" t="s">
        <v>122</v>
      </c>
      <c r="D4" s="133"/>
      <c r="E4" s="133"/>
    </row>
    <row r="5" spans="1:5" ht="12.75">
      <c r="A5" s="133" t="s">
        <v>3</v>
      </c>
      <c r="B5" s="133"/>
      <c r="C5" s="133" t="s">
        <v>123</v>
      </c>
      <c r="D5" s="133"/>
      <c r="E5" s="133"/>
    </row>
    <row r="6" spans="1:5" ht="12.75">
      <c r="A6" s="134"/>
      <c r="B6" s="135"/>
      <c r="C6" s="133" t="s">
        <v>124</v>
      </c>
      <c r="D6" s="133"/>
      <c r="E6" s="133"/>
    </row>
    <row r="7" spans="1:5" ht="12.75">
      <c r="A7" s="134"/>
      <c r="B7" s="135"/>
      <c r="C7" s="135"/>
      <c r="D7" s="135"/>
      <c r="E7" s="135"/>
    </row>
    <row r="8" spans="1:5" ht="33.75">
      <c r="A8" s="136"/>
      <c r="B8" s="137" t="s">
        <v>4</v>
      </c>
      <c r="C8" s="137" t="s">
        <v>5</v>
      </c>
      <c r="D8" s="137" t="s">
        <v>6</v>
      </c>
      <c r="E8" s="137" t="s">
        <v>8</v>
      </c>
    </row>
    <row r="9" spans="1:5" ht="12.75">
      <c r="A9" s="136" t="s">
        <v>9</v>
      </c>
      <c r="B9" s="137">
        <v>-31855.84</v>
      </c>
      <c r="C9" s="137">
        <v>-22865.66</v>
      </c>
      <c r="D9" s="137">
        <v>5338.46</v>
      </c>
      <c r="E9" s="137">
        <f aca="true" t="shared" si="0" ref="E9:E14">SUM(B9:D9)</f>
        <v>-49383.04</v>
      </c>
    </row>
    <row r="10" spans="1:5" ht="12.75">
      <c r="A10" s="138" t="s">
        <v>10</v>
      </c>
      <c r="B10" s="139">
        <v>30888.7</v>
      </c>
      <c r="C10" s="139">
        <v>27615.84</v>
      </c>
      <c r="D10" s="139">
        <v>4743.99</v>
      </c>
      <c r="E10" s="139">
        <f t="shared" si="0"/>
        <v>63248.53</v>
      </c>
    </row>
    <row r="11" spans="1:5" ht="22.5">
      <c r="A11" s="138" t="s">
        <v>11</v>
      </c>
      <c r="B11" s="139">
        <v>30888.7</v>
      </c>
      <c r="C11" s="139">
        <v>27615.84</v>
      </c>
      <c r="D11" s="139">
        <v>4743.99</v>
      </c>
      <c r="E11" s="139">
        <f t="shared" si="0"/>
        <v>63248.53</v>
      </c>
    </row>
    <row r="12" spans="1:5" ht="12.75">
      <c r="A12" s="136" t="s">
        <v>12</v>
      </c>
      <c r="B12" s="137">
        <v>17202.16</v>
      </c>
      <c r="C12" s="137">
        <v>15875.17</v>
      </c>
      <c r="D12" s="137">
        <v>3125.08</v>
      </c>
      <c r="E12" s="137">
        <f t="shared" si="0"/>
        <v>36202.41</v>
      </c>
    </row>
    <row r="13" spans="1:5" ht="12.75">
      <c r="A13" s="138" t="s">
        <v>13</v>
      </c>
      <c r="B13" s="139">
        <v>53705.81</v>
      </c>
      <c r="C13" s="139">
        <v>21550.51</v>
      </c>
      <c r="D13" s="139"/>
      <c r="E13" s="139">
        <f t="shared" si="0"/>
        <v>75256.31999999999</v>
      </c>
    </row>
    <row r="14" spans="1:5" ht="12.75">
      <c r="A14" s="136" t="s">
        <v>14</v>
      </c>
      <c r="B14" s="137">
        <f>-68359.49+8463.54</f>
        <v>-59895.950000000004</v>
      </c>
      <c r="C14" s="137">
        <v>-28541</v>
      </c>
      <c r="D14" s="137"/>
      <c r="E14" s="137">
        <f t="shared" si="0"/>
        <v>-88436.95000000001</v>
      </c>
    </row>
    <row r="15" spans="1:5" ht="12.75">
      <c r="A15" s="140"/>
      <c r="B15" s="140"/>
      <c r="C15" s="140"/>
      <c r="D15" s="140"/>
      <c r="E15" s="140"/>
    </row>
    <row r="16" spans="1:5" ht="12.75">
      <c r="A16" s="140"/>
      <c r="B16" s="140"/>
      <c r="C16" s="140"/>
      <c r="D16" s="140"/>
      <c r="E16" s="140"/>
    </row>
    <row r="17" spans="1:5" ht="33.75">
      <c r="A17" s="137" t="s">
        <v>15</v>
      </c>
      <c r="B17" s="141" t="s">
        <v>16</v>
      </c>
      <c r="C17" s="141"/>
      <c r="D17" s="137" t="s">
        <v>17</v>
      </c>
      <c r="E17" s="137" t="s">
        <v>18</v>
      </c>
    </row>
    <row r="18" spans="1:5" ht="12.75">
      <c r="A18" s="141" t="s">
        <v>4</v>
      </c>
      <c r="B18" s="141"/>
      <c r="C18" s="141"/>
      <c r="D18" s="141"/>
      <c r="E18" s="141"/>
    </row>
    <row r="19" spans="1:5" ht="12.75">
      <c r="A19" s="136" t="s">
        <v>19</v>
      </c>
      <c r="B19" s="142" t="s">
        <v>20</v>
      </c>
      <c r="C19" s="142"/>
      <c r="D19" s="142"/>
      <c r="E19" s="137">
        <v>3485.79</v>
      </c>
    </row>
    <row r="20" spans="1:5" ht="22.5" customHeight="1">
      <c r="A20" s="138"/>
      <c r="B20" s="143" t="s">
        <v>21</v>
      </c>
      <c r="C20" s="143"/>
      <c r="D20" s="139" t="s">
        <v>116</v>
      </c>
      <c r="E20" s="139">
        <v>750</v>
      </c>
    </row>
    <row r="21" spans="1:5" ht="12.75">
      <c r="A21" s="138"/>
      <c r="B21" s="143" t="s">
        <v>23</v>
      </c>
      <c r="C21" s="143"/>
      <c r="D21" s="139" t="s">
        <v>71</v>
      </c>
      <c r="E21" s="139">
        <v>2735.79</v>
      </c>
    </row>
    <row r="22" spans="1:5" ht="12.75">
      <c r="A22" s="136" t="s">
        <v>24</v>
      </c>
      <c r="B22" s="142" t="s">
        <v>20</v>
      </c>
      <c r="C22" s="142"/>
      <c r="D22" s="142"/>
      <c r="E22" s="137">
        <v>1744.74</v>
      </c>
    </row>
    <row r="23" spans="1:5" ht="24.75" customHeight="1">
      <c r="A23" s="138"/>
      <c r="B23" s="143" t="s">
        <v>25</v>
      </c>
      <c r="C23" s="143"/>
      <c r="D23" s="139" t="s">
        <v>83</v>
      </c>
      <c r="E23" s="139">
        <v>248.96</v>
      </c>
    </row>
    <row r="24" spans="1:5" ht="27.75" customHeight="1">
      <c r="A24" s="138"/>
      <c r="B24" s="143" t="s">
        <v>28</v>
      </c>
      <c r="C24" s="143"/>
      <c r="D24" s="139" t="s">
        <v>125</v>
      </c>
      <c r="E24" s="139">
        <v>1495.78</v>
      </c>
    </row>
    <row r="25" spans="1:5" ht="12.75">
      <c r="A25" s="136" t="s">
        <v>29</v>
      </c>
      <c r="B25" s="142" t="s">
        <v>20</v>
      </c>
      <c r="C25" s="142"/>
      <c r="D25" s="142"/>
      <c r="E25" s="137">
        <v>25880.71</v>
      </c>
    </row>
    <row r="26" spans="1:5" ht="22.5">
      <c r="A26" s="138"/>
      <c r="B26" s="143" t="s">
        <v>28</v>
      </c>
      <c r="C26" s="143"/>
      <c r="D26" s="139" t="s">
        <v>126</v>
      </c>
      <c r="E26" s="139">
        <v>25880.71</v>
      </c>
    </row>
    <row r="27" spans="1:5" ht="12.75">
      <c r="A27" s="136" t="s">
        <v>30</v>
      </c>
      <c r="B27" s="142" t="s">
        <v>20</v>
      </c>
      <c r="C27" s="142"/>
      <c r="D27" s="142"/>
      <c r="E27" s="137">
        <v>10678.75</v>
      </c>
    </row>
    <row r="28" spans="1:5" ht="12.75">
      <c r="A28" s="138"/>
      <c r="B28" s="143" t="s">
        <v>31</v>
      </c>
      <c r="C28" s="143"/>
      <c r="D28" s="139" t="s">
        <v>127</v>
      </c>
      <c r="E28" s="139">
        <v>10678.75</v>
      </c>
    </row>
    <row r="29" spans="1:5" ht="12.75">
      <c r="A29" s="136" t="s">
        <v>32</v>
      </c>
      <c r="B29" s="142" t="s">
        <v>20</v>
      </c>
      <c r="C29" s="142"/>
      <c r="D29" s="142"/>
      <c r="E29" s="137">
        <v>664.67</v>
      </c>
    </row>
    <row r="30" spans="1:5" ht="12.75">
      <c r="A30" s="138"/>
      <c r="B30" s="143" t="s">
        <v>33</v>
      </c>
      <c r="C30" s="143"/>
      <c r="D30" s="139"/>
      <c r="E30" s="139">
        <v>664.67</v>
      </c>
    </row>
    <row r="31" spans="1:5" ht="12.75">
      <c r="A31" s="136" t="s">
        <v>35</v>
      </c>
      <c r="B31" s="142"/>
      <c r="C31" s="142"/>
      <c r="D31" s="142"/>
      <c r="E31" s="137">
        <v>5338.61</v>
      </c>
    </row>
    <row r="32" spans="1:5" ht="12.75">
      <c r="A32" s="136" t="s">
        <v>38</v>
      </c>
      <c r="B32" s="142"/>
      <c r="C32" s="142"/>
      <c r="D32" s="142"/>
      <c r="E32" s="137">
        <v>821.45</v>
      </c>
    </row>
    <row r="33" spans="1:5" ht="12.75">
      <c r="A33" s="136" t="s">
        <v>39</v>
      </c>
      <c r="B33" s="142"/>
      <c r="C33" s="142"/>
      <c r="D33" s="142"/>
      <c r="E33" s="137">
        <v>5091.09</v>
      </c>
    </row>
    <row r="34" spans="1:5" ht="12.75">
      <c r="A34" s="142" t="s">
        <v>40</v>
      </c>
      <c r="B34" s="142"/>
      <c r="C34" s="142"/>
      <c r="D34" s="142"/>
      <c r="E34" s="137">
        <v>53705.81</v>
      </c>
    </row>
    <row r="35" spans="1:5" ht="12.75">
      <c r="A35" s="141" t="s">
        <v>5</v>
      </c>
      <c r="B35" s="141"/>
      <c r="C35" s="141"/>
      <c r="D35" s="141"/>
      <c r="E35" s="141"/>
    </row>
    <row r="36" spans="1:5" ht="12.75">
      <c r="A36" s="136" t="s">
        <v>24</v>
      </c>
      <c r="B36" s="142" t="s">
        <v>20</v>
      </c>
      <c r="C36" s="142"/>
      <c r="D36" s="142"/>
      <c r="E36" s="137">
        <v>7285</v>
      </c>
    </row>
    <row r="37" spans="1:5" ht="12.75">
      <c r="A37" s="138"/>
      <c r="B37" s="143" t="s">
        <v>44</v>
      </c>
      <c r="C37" s="143"/>
      <c r="D37" s="139" t="s">
        <v>43</v>
      </c>
      <c r="E37" s="139">
        <v>7285</v>
      </c>
    </row>
    <row r="38" spans="1:5" ht="12.75">
      <c r="A38" s="136" t="s">
        <v>30</v>
      </c>
      <c r="B38" s="142" t="s">
        <v>20</v>
      </c>
      <c r="C38" s="142"/>
      <c r="D38" s="142"/>
      <c r="E38" s="137">
        <v>9069</v>
      </c>
    </row>
    <row r="39" spans="1:5" ht="12.75">
      <c r="A39" s="138"/>
      <c r="B39" s="143" t="s">
        <v>49</v>
      </c>
      <c r="C39" s="143"/>
      <c r="D39" s="139" t="s">
        <v>128</v>
      </c>
      <c r="E39" s="139">
        <v>9069</v>
      </c>
    </row>
    <row r="40" spans="1:5" ht="12.75">
      <c r="A40" s="136" t="s">
        <v>38</v>
      </c>
      <c r="B40" s="142"/>
      <c r="C40" s="142"/>
      <c r="D40" s="142"/>
      <c r="E40" s="137">
        <v>886.4</v>
      </c>
    </row>
    <row r="41" spans="1:5" ht="12.75">
      <c r="A41" s="136" t="s">
        <v>39</v>
      </c>
      <c r="B41" s="142"/>
      <c r="C41" s="142"/>
      <c r="D41" s="142"/>
      <c r="E41" s="137">
        <v>4310.11</v>
      </c>
    </row>
    <row r="42" spans="1:5" ht="12.75">
      <c r="A42" s="142" t="s">
        <v>40</v>
      </c>
      <c r="B42" s="142"/>
      <c r="C42" s="142"/>
      <c r="D42" s="142"/>
      <c r="E42" s="137">
        <v>21550.51</v>
      </c>
    </row>
    <row r="43" spans="1:5" ht="12.75">
      <c r="A43" s="140"/>
      <c r="B43" s="140"/>
      <c r="C43" s="140"/>
      <c r="D43" s="140"/>
      <c r="E43" s="140"/>
    </row>
    <row r="44" spans="1:5" ht="12.75">
      <c r="A44" s="144" t="s">
        <v>62</v>
      </c>
      <c r="B44" s="144"/>
      <c r="C44" s="144"/>
      <c r="D44" s="144"/>
      <c r="E44" s="144"/>
    </row>
    <row r="45" spans="1:5" ht="12.75">
      <c r="A45" s="144" t="s">
        <v>63</v>
      </c>
      <c r="B45" s="144"/>
      <c r="C45" s="144"/>
      <c r="D45" s="144"/>
      <c r="E45" s="144"/>
    </row>
    <row r="46" spans="1:5" ht="12.75">
      <c r="A46" s="144" t="s">
        <v>64</v>
      </c>
      <c r="B46" s="144"/>
      <c r="C46" s="144"/>
      <c r="D46" s="144"/>
      <c r="E46" s="144"/>
    </row>
  </sheetData>
  <sheetProtection/>
  <mergeCells count="38">
    <mergeCell ref="A45:E45"/>
    <mergeCell ref="A46:E46"/>
    <mergeCell ref="B38:D38"/>
    <mergeCell ref="B39:C39"/>
    <mergeCell ref="B40:D40"/>
    <mergeCell ref="B41:D41"/>
    <mergeCell ref="A42:D42"/>
    <mergeCell ref="A44:E44"/>
    <mergeCell ref="B32:D32"/>
    <mergeCell ref="B33:D33"/>
    <mergeCell ref="A34:D34"/>
    <mergeCell ref="A35:E35"/>
    <mergeCell ref="B36:D36"/>
    <mergeCell ref="B37:C37"/>
    <mergeCell ref="B26:C26"/>
    <mergeCell ref="B27:D27"/>
    <mergeCell ref="B28:C28"/>
    <mergeCell ref="B29:D29"/>
    <mergeCell ref="B30:C30"/>
    <mergeCell ref="B31:D31"/>
    <mergeCell ref="B20:C20"/>
    <mergeCell ref="B21:C21"/>
    <mergeCell ref="B22:D22"/>
    <mergeCell ref="B23:C23"/>
    <mergeCell ref="B24:C24"/>
    <mergeCell ref="B25:D25"/>
    <mergeCell ref="A5:B5"/>
    <mergeCell ref="C5:E5"/>
    <mergeCell ref="C6:E6"/>
    <mergeCell ref="B17:C17"/>
    <mergeCell ref="A18:E18"/>
    <mergeCell ref="B19:D19"/>
    <mergeCell ref="A1:E1"/>
    <mergeCell ref="A2:E2"/>
    <mergeCell ref="A3:B3"/>
    <mergeCell ref="C3:E3"/>
    <mergeCell ref="A4:B4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mjep30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ООО "Жилкомплекс"</cp:lastModifiedBy>
  <dcterms:created xsi:type="dcterms:W3CDTF">2015-02-19T08:35:54Z</dcterms:created>
  <dcterms:modified xsi:type="dcterms:W3CDTF">2015-03-02T10:08:48Z</dcterms:modified>
  <cp:category/>
  <cp:version/>
  <cp:contentType/>
  <cp:contentStatus/>
</cp:coreProperties>
</file>