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ктин" sheetId="1" r:id="rId1"/>
  </sheets>
  <definedNames/>
  <calcPr fullCalcOnLoad="1"/>
</workbook>
</file>

<file path=xl/sharedStrings.xml><?xml version="1.0" encoding="utf-8"?>
<sst xmlns="http://schemas.openxmlformats.org/spreadsheetml/2006/main" count="238" uniqueCount="77">
  <si>
    <t>№ п/п</t>
  </si>
  <si>
    <t>Наименование работ</t>
  </si>
  <si>
    <t>м</t>
  </si>
  <si>
    <t>шт</t>
  </si>
  <si>
    <t>м2</t>
  </si>
  <si>
    <t>Баумана 1</t>
  </si>
  <si>
    <t>Баумана 2</t>
  </si>
  <si>
    <t>Баумана 3</t>
  </si>
  <si>
    <t>Баумана 4</t>
  </si>
  <si>
    <t>Баумана 5</t>
  </si>
  <si>
    <t>Баумана 15</t>
  </si>
  <si>
    <t>Ремонт кровли</t>
  </si>
  <si>
    <t>Энтузиастов 4</t>
  </si>
  <si>
    <t>Энтузиастов 5</t>
  </si>
  <si>
    <t>Энтузиастов 7</t>
  </si>
  <si>
    <t>Энтузиастов 9</t>
  </si>
  <si>
    <t>Энтузиастов 10</t>
  </si>
  <si>
    <t>Энтузиастов 11</t>
  </si>
  <si>
    <t>Энтузиастов 13</t>
  </si>
  <si>
    <t>Энтузиастов 14</t>
  </si>
  <si>
    <t>Энтузиастов 15</t>
  </si>
  <si>
    <t>Энтузиастов 16</t>
  </si>
  <si>
    <t>Энтузиастов 17</t>
  </si>
  <si>
    <t>Энтузиастов 18</t>
  </si>
  <si>
    <t>Энтузиастов 20</t>
  </si>
  <si>
    <t>Энтузиастов 26</t>
  </si>
  <si>
    <t>Энтузиастов 28</t>
  </si>
  <si>
    <t>Энтузиастов 30</t>
  </si>
  <si>
    <t>Пастера 2</t>
  </si>
  <si>
    <t>Устройство козырька</t>
  </si>
  <si>
    <t>Устройство слухового окна</t>
  </si>
  <si>
    <t>Адрес</t>
  </si>
  <si>
    <t>начисление годовое</t>
  </si>
  <si>
    <t>итого на доме</t>
  </si>
  <si>
    <t>ед.изм</t>
  </si>
  <si>
    <t>сумма</t>
  </si>
  <si>
    <t>1 квартал</t>
  </si>
  <si>
    <t>2 квартал</t>
  </si>
  <si>
    <t>4 квартал</t>
  </si>
  <si>
    <t>Площадь дома</t>
  </si>
  <si>
    <t>тариф на текущий ремонт</t>
  </si>
  <si>
    <t>количество</t>
  </si>
  <si>
    <t>Итого плановый текущий ремонт</t>
  </si>
  <si>
    <t>Непредвиденный ремонт (20%)</t>
  </si>
  <si>
    <t>ИТОГО ПО ДОМУ:</t>
  </si>
  <si>
    <t>3 квартал</t>
  </si>
  <si>
    <t>План по текущему ремонту жилищного фонда</t>
  </si>
  <si>
    <t>ООО "УК "Мой дом" на 2014 год</t>
  </si>
  <si>
    <t>Ремонт подъездов</t>
  </si>
  <si>
    <t>Энтузиастов 5А</t>
  </si>
  <si>
    <t>Энтузиастов 6</t>
  </si>
  <si>
    <t>Энтузиастов 6А</t>
  </si>
  <si>
    <t>Энтузиастов 8</t>
  </si>
  <si>
    <t>Энтузиастов 8А</t>
  </si>
  <si>
    <t>Энтузиастов 20А</t>
  </si>
  <si>
    <t>Ремонт перекрытия</t>
  </si>
  <si>
    <t>Ремонт пола</t>
  </si>
  <si>
    <t>Ремонт цоколя</t>
  </si>
  <si>
    <t>Ремонт системы отопления</t>
  </si>
  <si>
    <t>Смена коньковой доски</t>
  </si>
  <si>
    <t>Смена дверного блока</t>
  </si>
  <si>
    <t>Смена затвора, крана</t>
  </si>
  <si>
    <t>Смена входных дверей</t>
  </si>
  <si>
    <t>Баумана 17</t>
  </si>
  <si>
    <t>Демьяна Бедного 6</t>
  </si>
  <si>
    <t>Демьяна Бедного 28</t>
  </si>
  <si>
    <t>Устройство слуховых окон</t>
  </si>
  <si>
    <t>Станиславского 17</t>
  </si>
  <si>
    <t>Станиславского 19</t>
  </si>
  <si>
    <t>Ремонт лестницы</t>
  </si>
  <si>
    <t>Ремонт подъезда</t>
  </si>
  <si>
    <t>отчисления ук</t>
  </si>
  <si>
    <t>отчисления банк</t>
  </si>
  <si>
    <t>Ремонт электропроводки: с датчиками движения</t>
  </si>
  <si>
    <t>Ремонт канопатки швов дома</t>
  </si>
  <si>
    <t>Смена входной двери</t>
  </si>
  <si>
    <t>Утепление чердачного перекрытия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</si>
</sst>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3"/>
  <sheetViews>
    <sheetView tabSelected="1" zoomScalePageLayoutView="0" workbookViewId="0" topLeftCell="B170">
      <selection activeCell="B185" sqref="A1:IV16384"/>
    </sheetView>
  </sheetViews>
  <sheetFormatPr defaultColWidth="9.140625" defaultRowHeight="12.75"/>
  <cols>
    <col min="1" max="1" width="6.7109375" style="1" customWidth="1"/>
    <col min="2" max="2" width="21.140625" style="1" customWidth="1"/>
    <col min="3" max="3" width="9.7109375" style="1" customWidth="1"/>
    <col min="4" max="4" width="8.28125" style="1" customWidth="1"/>
    <col min="5" max="8" width="11.57421875" style="1" customWidth="1"/>
    <col min="9" max="9" width="20.28125" style="5" customWidth="1"/>
    <col min="10" max="11" width="10.421875" style="1" customWidth="1"/>
    <col min="12" max="12" width="10.7109375" style="1" customWidth="1"/>
    <col min="13" max="16384" width="9.140625" style="1" customWidth="1"/>
  </cols>
  <sheetData>
    <row r="1" spans="1:16" ht="22.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.75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7" ht="78.75">
      <c r="A3" s="6" t="s">
        <v>0</v>
      </c>
      <c r="B3" s="6" t="s">
        <v>31</v>
      </c>
      <c r="C3" s="6" t="s">
        <v>39</v>
      </c>
      <c r="D3" s="6" t="s">
        <v>40</v>
      </c>
      <c r="E3" s="6" t="s">
        <v>32</v>
      </c>
      <c r="F3" s="6" t="s">
        <v>71</v>
      </c>
      <c r="G3" s="6" t="s">
        <v>72</v>
      </c>
      <c r="H3" s="6" t="s">
        <v>33</v>
      </c>
      <c r="I3" s="7" t="s">
        <v>1</v>
      </c>
      <c r="J3" s="6" t="s">
        <v>34</v>
      </c>
      <c r="K3" s="6" t="s">
        <v>41</v>
      </c>
      <c r="L3" s="6" t="s">
        <v>35</v>
      </c>
      <c r="M3" s="6" t="s">
        <v>36</v>
      </c>
      <c r="N3" s="6" t="s">
        <v>37</v>
      </c>
      <c r="O3" s="6" t="s">
        <v>45</v>
      </c>
      <c r="P3" s="6" t="s">
        <v>38</v>
      </c>
      <c r="Q3" s="2"/>
    </row>
    <row r="4" spans="1:16" ht="31.5">
      <c r="A4" s="3">
        <v>1</v>
      </c>
      <c r="B4" s="16" t="s">
        <v>12</v>
      </c>
      <c r="C4" s="3">
        <v>330.4</v>
      </c>
      <c r="D4" s="3">
        <v>6.68</v>
      </c>
      <c r="E4" s="9">
        <f>C4*D4*12</f>
        <v>26484.863999999994</v>
      </c>
      <c r="F4" s="9">
        <f>E4*0.075</f>
        <v>1986.3647999999994</v>
      </c>
      <c r="G4" s="9">
        <f>E4*0.03</f>
        <v>794.5459199999998</v>
      </c>
      <c r="H4" s="9">
        <f>E4-F4-G4</f>
        <v>23703.953279999994</v>
      </c>
      <c r="I4" s="8" t="s">
        <v>30</v>
      </c>
      <c r="J4" s="3" t="s">
        <v>3</v>
      </c>
      <c r="K4" s="3">
        <v>1</v>
      </c>
      <c r="L4" s="3">
        <v>12836</v>
      </c>
      <c r="M4" s="3"/>
      <c r="N4" s="3"/>
      <c r="O4" s="3">
        <v>12836</v>
      </c>
      <c r="P4" s="3"/>
    </row>
    <row r="5" spans="1:16" ht="63">
      <c r="A5" s="3"/>
      <c r="B5" s="20"/>
      <c r="C5" s="3"/>
      <c r="D5" s="3"/>
      <c r="E5" s="9"/>
      <c r="F5" s="9"/>
      <c r="G5" s="9"/>
      <c r="H5" s="9"/>
      <c r="I5" s="8" t="s">
        <v>73</v>
      </c>
      <c r="J5" s="3" t="s">
        <v>2</v>
      </c>
      <c r="K5" s="3">
        <v>6</v>
      </c>
      <c r="L5" s="3">
        <v>5500</v>
      </c>
      <c r="M5" s="3"/>
      <c r="N5" s="3">
        <v>5500</v>
      </c>
      <c r="O5" s="3"/>
      <c r="P5" s="3"/>
    </row>
    <row r="6" spans="1:16" s="5" customFormat="1" ht="15.75">
      <c r="A6" s="4"/>
      <c r="B6" s="4" t="s">
        <v>42</v>
      </c>
      <c r="C6" s="4"/>
      <c r="D6" s="4"/>
      <c r="E6" s="9"/>
      <c r="F6" s="9"/>
      <c r="G6" s="9"/>
      <c r="H6" s="9"/>
      <c r="I6" s="4"/>
      <c r="J6" s="4"/>
      <c r="K6" s="4"/>
      <c r="L6" s="4">
        <f>SUM(L4:L5)</f>
        <v>18336</v>
      </c>
      <c r="M6" s="4"/>
      <c r="N6" s="4"/>
      <c r="O6" s="4">
        <f>SUM(O4:O5)</f>
        <v>12836</v>
      </c>
      <c r="P6" s="4"/>
    </row>
    <row r="7" spans="1:16" ht="15.75">
      <c r="A7" s="4"/>
      <c r="B7" s="4" t="s">
        <v>43</v>
      </c>
      <c r="C7" s="4"/>
      <c r="D7" s="4"/>
      <c r="E7" s="9"/>
      <c r="F7" s="9"/>
      <c r="G7" s="9"/>
      <c r="H7" s="9"/>
      <c r="I7" s="4"/>
      <c r="J7" s="4"/>
      <c r="K7" s="4"/>
      <c r="L7" s="4">
        <f>E4*0.2</f>
        <v>5296.9728</v>
      </c>
      <c r="M7" s="4">
        <f>L7/4</f>
        <v>1324.2432</v>
      </c>
      <c r="N7" s="4">
        <f>L7/4</f>
        <v>1324.2432</v>
      </c>
      <c r="O7" s="4">
        <f>L7/4</f>
        <v>1324.2432</v>
      </c>
      <c r="P7" s="4">
        <f>L7/4</f>
        <v>1324.2432</v>
      </c>
    </row>
    <row r="8" spans="1:16" ht="15.75">
      <c r="A8" s="4"/>
      <c r="B8" s="4" t="s">
        <v>44</v>
      </c>
      <c r="C8" s="4"/>
      <c r="D8" s="4"/>
      <c r="E8" s="9"/>
      <c r="F8" s="9"/>
      <c r="G8" s="9"/>
      <c r="H8" s="9"/>
      <c r="I8" s="4"/>
      <c r="J8" s="4"/>
      <c r="K8" s="4"/>
      <c r="L8" s="4">
        <f>L6+L7</f>
        <v>23632.9728</v>
      </c>
      <c r="M8" s="4">
        <f>M6+M7</f>
        <v>1324.2432</v>
      </c>
      <c r="N8" s="4">
        <f>N6+N7</f>
        <v>1324.2432</v>
      </c>
      <c r="O8" s="4">
        <f>O6+O7</f>
        <v>14160.2432</v>
      </c>
      <c r="P8" s="4">
        <f>P6+P7</f>
        <v>1324.2432</v>
      </c>
    </row>
    <row r="9" spans="5:8" ht="15.75">
      <c r="E9" s="9"/>
      <c r="F9" s="9"/>
      <c r="G9" s="9"/>
      <c r="H9" s="9"/>
    </row>
    <row r="10" spans="1:16" ht="31.5">
      <c r="A10" s="3">
        <v>2</v>
      </c>
      <c r="B10" s="16" t="s">
        <v>13</v>
      </c>
      <c r="C10" s="3">
        <v>341.7</v>
      </c>
      <c r="D10" s="3">
        <v>13.98</v>
      </c>
      <c r="E10" s="9">
        <f>C10*D10*12</f>
        <v>57323.592000000004</v>
      </c>
      <c r="F10" s="9">
        <f>E10*0.075</f>
        <v>4299.2694</v>
      </c>
      <c r="G10" s="9">
        <f>E10*0.03</f>
        <v>1719.70776</v>
      </c>
      <c r="H10" s="9">
        <f>E10-F10-G10</f>
        <v>51304.61484000001</v>
      </c>
      <c r="I10" s="8" t="s">
        <v>55</v>
      </c>
      <c r="J10" s="3" t="s">
        <v>4</v>
      </c>
      <c r="K10" s="3">
        <v>7</v>
      </c>
      <c r="L10" s="3">
        <v>32000</v>
      </c>
      <c r="M10" s="3"/>
      <c r="N10" s="3">
        <v>32000</v>
      </c>
      <c r="O10" s="3"/>
      <c r="P10" s="3"/>
    </row>
    <row r="11" spans="1:16" ht="63">
      <c r="A11" s="3"/>
      <c r="B11" s="17"/>
      <c r="C11" s="3"/>
      <c r="D11" s="3"/>
      <c r="E11" s="9"/>
      <c r="F11" s="9"/>
      <c r="G11" s="9"/>
      <c r="H11" s="9"/>
      <c r="I11" s="8" t="s">
        <v>73</v>
      </c>
      <c r="J11" s="3" t="s">
        <v>2</v>
      </c>
      <c r="K11" s="3">
        <v>8</v>
      </c>
      <c r="L11" s="3">
        <v>6800</v>
      </c>
      <c r="M11" s="3"/>
      <c r="N11" s="3">
        <v>6800</v>
      </c>
      <c r="O11" s="3"/>
      <c r="P11" s="3"/>
    </row>
    <row r="12" spans="1:16" s="5" customFormat="1" ht="15.75">
      <c r="A12" s="4"/>
      <c r="B12" s="4" t="s">
        <v>42</v>
      </c>
      <c r="C12" s="4"/>
      <c r="D12" s="4"/>
      <c r="E12" s="9"/>
      <c r="F12" s="9"/>
      <c r="G12" s="9"/>
      <c r="H12" s="9"/>
      <c r="I12" s="4"/>
      <c r="J12" s="4"/>
      <c r="K12" s="4"/>
      <c r="L12" s="4">
        <f>SUM(L10:L11)</f>
        <v>38800</v>
      </c>
      <c r="M12" s="4"/>
      <c r="N12" s="4">
        <f>SUM(N10:N11)</f>
        <v>38800</v>
      </c>
      <c r="O12" s="4">
        <f>SUM(O10:O11)</f>
        <v>0</v>
      </c>
      <c r="P12" s="4">
        <f>SUM(P10:P11)</f>
        <v>0</v>
      </c>
    </row>
    <row r="13" spans="1:16" ht="15.75">
      <c r="A13" s="4"/>
      <c r="B13" s="4" t="s">
        <v>43</v>
      </c>
      <c r="C13" s="4"/>
      <c r="D13" s="4"/>
      <c r="E13" s="9"/>
      <c r="F13" s="9"/>
      <c r="G13" s="9"/>
      <c r="H13" s="9"/>
      <c r="I13" s="4"/>
      <c r="J13" s="4"/>
      <c r="K13" s="4"/>
      <c r="L13" s="4">
        <f>E10*0.2</f>
        <v>11464.718400000002</v>
      </c>
      <c r="M13" s="4">
        <f>L13/4</f>
        <v>2866.1796000000004</v>
      </c>
      <c r="N13" s="4">
        <f>L13/4</f>
        <v>2866.1796000000004</v>
      </c>
      <c r="O13" s="4">
        <f>L13/4</f>
        <v>2866.1796000000004</v>
      </c>
      <c r="P13" s="4">
        <f>L13/4</f>
        <v>2866.1796000000004</v>
      </c>
    </row>
    <row r="14" spans="1:16" ht="15.75">
      <c r="A14" s="4"/>
      <c r="B14" s="4" t="s">
        <v>44</v>
      </c>
      <c r="C14" s="4"/>
      <c r="D14" s="4"/>
      <c r="E14" s="9"/>
      <c r="F14" s="9"/>
      <c r="G14" s="9"/>
      <c r="H14" s="9"/>
      <c r="I14" s="4"/>
      <c r="J14" s="4"/>
      <c r="K14" s="4"/>
      <c r="L14" s="4">
        <f>L12+L13</f>
        <v>50264.7184</v>
      </c>
      <c r="M14" s="4">
        <f>M12+M13</f>
        <v>2866.1796000000004</v>
      </c>
      <c r="N14" s="4">
        <f>N12+N13</f>
        <v>41666.1796</v>
      </c>
      <c r="O14" s="4">
        <f>O12+O13</f>
        <v>2866.1796000000004</v>
      </c>
      <c r="P14" s="4">
        <f>P12+P13</f>
        <v>2866.1796000000004</v>
      </c>
    </row>
    <row r="15" spans="5:8" ht="15.75">
      <c r="E15" s="9"/>
      <c r="F15" s="9"/>
      <c r="G15" s="9"/>
      <c r="H15" s="9"/>
    </row>
    <row r="16" spans="1:16" ht="15.75">
      <c r="A16" s="3">
        <v>3</v>
      </c>
      <c r="B16" s="16" t="s">
        <v>49</v>
      </c>
      <c r="C16" s="3">
        <v>344.1</v>
      </c>
      <c r="D16" s="3">
        <v>6.68</v>
      </c>
      <c r="E16" s="9">
        <f>C16*D16*12</f>
        <v>27583.056000000004</v>
      </c>
      <c r="F16" s="9">
        <f>E16*0.075</f>
        <v>2068.7292</v>
      </c>
      <c r="G16" s="9">
        <f>E16*0.03</f>
        <v>827.4916800000001</v>
      </c>
      <c r="H16" s="9">
        <f>E16-F16-G16</f>
        <v>24686.835120000003</v>
      </c>
      <c r="I16" s="8" t="s">
        <v>70</v>
      </c>
      <c r="J16" s="3" t="s">
        <v>3</v>
      </c>
      <c r="K16" s="3">
        <v>1</v>
      </c>
      <c r="L16" s="3">
        <v>18965</v>
      </c>
      <c r="M16" s="3"/>
      <c r="N16" s="3"/>
      <c r="O16" s="3">
        <v>18965</v>
      </c>
      <c r="P16" s="3"/>
    </row>
    <row r="17" spans="1:16" ht="15.75">
      <c r="A17" s="3"/>
      <c r="B17" s="20"/>
      <c r="C17" s="3"/>
      <c r="D17" s="3"/>
      <c r="E17" s="9"/>
      <c r="F17" s="9"/>
      <c r="G17" s="9"/>
      <c r="H17" s="9"/>
      <c r="I17" s="4"/>
      <c r="J17" s="3"/>
      <c r="K17" s="3"/>
      <c r="L17" s="3"/>
      <c r="M17" s="3"/>
      <c r="N17" s="3"/>
      <c r="O17" s="3"/>
      <c r="P17" s="3"/>
    </row>
    <row r="18" spans="1:16" s="5" customFormat="1" ht="15.75">
      <c r="A18" s="4"/>
      <c r="B18" s="4" t="s">
        <v>42</v>
      </c>
      <c r="C18" s="4"/>
      <c r="D18" s="4"/>
      <c r="E18" s="9"/>
      <c r="F18" s="9"/>
      <c r="G18" s="9"/>
      <c r="H18" s="9"/>
      <c r="I18" s="4"/>
      <c r="J18" s="4"/>
      <c r="K18" s="4"/>
      <c r="L18" s="4">
        <f>SUM(L16:L17)</f>
        <v>18965</v>
      </c>
      <c r="M18" s="4"/>
      <c r="N18" s="4">
        <f>SUM(N16:N17)</f>
        <v>0</v>
      </c>
      <c r="O18" s="4">
        <f>SUM(O16:O17)</f>
        <v>18965</v>
      </c>
      <c r="P18" s="4">
        <f>SUM(P16:P17)</f>
        <v>0</v>
      </c>
    </row>
    <row r="19" spans="1:16" ht="15.75">
      <c r="A19" s="4"/>
      <c r="B19" s="4" t="s">
        <v>43</v>
      </c>
      <c r="C19" s="4"/>
      <c r="D19" s="4"/>
      <c r="E19" s="9"/>
      <c r="F19" s="9"/>
      <c r="G19" s="9"/>
      <c r="H19" s="9"/>
      <c r="I19" s="4"/>
      <c r="J19" s="4"/>
      <c r="K19" s="4"/>
      <c r="L19" s="4">
        <f>E16*0.2</f>
        <v>5516.611200000001</v>
      </c>
      <c r="M19" s="4">
        <f>L19/4</f>
        <v>1379.1528000000003</v>
      </c>
      <c r="N19" s="4">
        <f>L19/4</f>
        <v>1379.1528000000003</v>
      </c>
      <c r="O19" s="4">
        <f>L19/4</f>
        <v>1379.1528000000003</v>
      </c>
      <c r="P19" s="4">
        <f>L19/4</f>
        <v>1379.1528000000003</v>
      </c>
    </row>
    <row r="20" spans="1:16" ht="15.75">
      <c r="A20" s="4"/>
      <c r="B20" s="4" t="s">
        <v>44</v>
      </c>
      <c r="C20" s="4"/>
      <c r="D20" s="4"/>
      <c r="E20" s="9"/>
      <c r="F20" s="9"/>
      <c r="G20" s="9"/>
      <c r="H20" s="9"/>
      <c r="I20" s="4"/>
      <c r="J20" s="4"/>
      <c r="K20" s="4"/>
      <c r="L20" s="4">
        <f>L18+L19</f>
        <v>24481.6112</v>
      </c>
      <c r="M20" s="4">
        <f>M18+M19</f>
        <v>1379.1528000000003</v>
      </c>
      <c r="N20" s="4">
        <f>N18+N19</f>
        <v>1379.1528000000003</v>
      </c>
      <c r="O20" s="4">
        <f>O18+O19</f>
        <v>20344.1528</v>
      </c>
      <c r="P20" s="4">
        <f>P18+P19</f>
        <v>1379.1528000000003</v>
      </c>
    </row>
    <row r="21" spans="5:8" ht="15.75">
      <c r="E21" s="9"/>
      <c r="F21" s="9"/>
      <c r="G21" s="9"/>
      <c r="H21" s="9"/>
    </row>
    <row r="22" spans="1:16" ht="47.25">
      <c r="A22" s="3">
        <v>4</v>
      </c>
      <c r="B22" s="16" t="s">
        <v>50</v>
      </c>
      <c r="C22" s="3">
        <v>334.8</v>
      </c>
      <c r="D22" s="3">
        <v>6.68</v>
      </c>
      <c r="E22" s="9">
        <f>C22*D22*12</f>
        <v>26837.568</v>
      </c>
      <c r="F22" s="9">
        <f>E22*0.075</f>
        <v>2012.8175999999999</v>
      </c>
      <c r="G22" s="9">
        <f>E22*0.03</f>
        <v>805.12704</v>
      </c>
      <c r="H22" s="9">
        <f>E22-F22-G22</f>
        <v>24019.62336</v>
      </c>
      <c r="I22" s="8" t="s">
        <v>74</v>
      </c>
      <c r="J22" s="3" t="s">
        <v>2</v>
      </c>
      <c r="K22" s="3">
        <v>150</v>
      </c>
      <c r="L22" s="3">
        <v>18000</v>
      </c>
      <c r="M22" s="3"/>
      <c r="N22" s="3">
        <v>18000</v>
      </c>
      <c r="O22" s="3"/>
      <c r="P22" s="3"/>
    </row>
    <row r="23" spans="1:16" ht="15.75">
      <c r="A23" s="3"/>
      <c r="B23" s="20"/>
      <c r="C23" s="3"/>
      <c r="D23" s="3"/>
      <c r="E23" s="9"/>
      <c r="F23" s="9"/>
      <c r="G23" s="9"/>
      <c r="H23" s="9">
        <f>H22-L25</f>
        <v>18652.10976</v>
      </c>
      <c r="I23" s="4"/>
      <c r="J23" s="3"/>
      <c r="K23" s="3"/>
      <c r="L23" s="3"/>
      <c r="M23" s="3"/>
      <c r="N23" s="3"/>
      <c r="O23" s="3"/>
      <c r="P23" s="3"/>
    </row>
    <row r="24" spans="1:16" s="5" customFormat="1" ht="15.75">
      <c r="A24" s="4"/>
      <c r="B24" s="4" t="s">
        <v>42</v>
      </c>
      <c r="C24" s="4"/>
      <c r="D24" s="4"/>
      <c r="E24" s="9"/>
      <c r="F24" s="9"/>
      <c r="G24" s="9"/>
      <c r="H24" s="9"/>
      <c r="I24" s="4"/>
      <c r="J24" s="4"/>
      <c r="K24" s="4"/>
      <c r="L24" s="4">
        <f>SUM(L22:L23)</f>
        <v>18000</v>
      </c>
      <c r="M24" s="4"/>
      <c r="N24" s="4">
        <f>SUM(N22:N23)</f>
        <v>18000</v>
      </c>
      <c r="O24" s="4">
        <f>SUM(O22:O23)</f>
        <v>0</v>
      </c>
      <c r="P24" s="4">
        <f>SUM(P22:P23)</f>
        <v>0</v>
      </c>
    </row>
    <row r="25" spans="1:16" ht="15.75">
      <c r="A25" s="4"/>
      <c r="B25" s="4" t="s">
        <v>43</v>
      </c>
      <c r="C25" s="4"/>
      <c r="D25" s="4"/>
      <c r="E25" s="9"/>
      <c r="F25" s="9"/>
      <c r="G25" s="9"/>
      <c r="H25" s="9"/>
      <c r="I25" s="4"/>
      <c r="J25" s="4"/>
      <c r="K25" s="4"/>
      <c r="L25" s="4">
        <f>E22*0.2</f>
        <v>5367.5136</v>
      </c>
      <c r="M25" s="4">
        <f>L25/4</f>
        <v>1341.8784</v>
      </c>
      <c r="N25" s="4">
        <f>L25/4</f>
        <v>1341.8784</v>
      </c>
      <c r="O25" s="4">
        <f>L25/4</f>
        <v>1341.8784</v>
      </c>
      <c r="P25" s="4">
        <f>L25/4</f>
        <v>1341.8784</v>
      </c>
    </row>
    <row r="26" spans="1:16" ht="15.75">
      <c r="A26" s="4"/>
      <c r="B26" s="4" t="s">
        <v>44</v>
      </c>
      <c r="C26" s="4"/>
      <c r="D26" s="4"/>
      <c r="E26" s="9"/>
      <c r="F26" s="9"/>
      <c r="G26" s="9"/>
      <c r="H26" s="9"/>
      <c r="I26" s="4"/>
      <c r="J26" s="4"/>
      <c r="K26" s="4"/>
      <c r="L26" s="4">
        <f>L24+L25</f>
        <v>23367.5136</v>
      </c>
      <c r="M26" s="4">
        <f>M24+M25</f>
        <v>1341.8784</v>
      </c>
      <c r="N26" s="4">
        <f>N24+N25</f>
        <v>19341.8784</v>
      </c>
      <c r="O26" s="4">
        <f>O24+O25</f>
        <v>1341.8784</v>
      </c>
      <c r="P26" s="4">
        <f>P24+P25</f>
        <v>1341.8784</v>
      </c>
    </row>
    <row r="27" spans="5:8" ht="15.75">
      <c r="E27" s="9"/>
      <c r="F27" s="9"/>
      <c r="G27" s="9"/>
      <c r="H27" s="9"/>
    </row>
    <row r="28" spans="1:16" ht="15.75">
      <c r="A28" s="3">
        <v>5</v>
      </c>
      <c r="B28" s="16" t="s">
        <v>51</v>
      </c>
      <c r="C28" s="3">
        <v>349.5</v>
      </c>
      <c r="D28" s="3">
        <v>6.68</v>
      </c>
      <c r="E28" s="9">
        <f>C28*D28*12</f>
        <v>28015.92</v>
      </c>
      <c r="F28" s="9">
        <f>E28*0.075</f>
        <v>2101.194</v>
      </c>
      <c r="G28" s="9">
        <f>E28*0.03</f>
        <v>840.4775999999999</v>
      </c>
      <c r="H28" s="9">
        <f>E28-F28-G28</f>
        <v>25074.2484</v>
      </c>
      <c r="I28" s="8" t="s">
        <v>57</v>
      </c>
      <c r="J28" s="3" t="s">
        <v>4</v>
      </c>
      <c r="K28" s="3">
        <v>12</v>
      </c>
      <c r="L28" s="3">
        <v>19600</v>
      </c>
      <c r="M28" s="3"/>
      <c r="N28" s="3">
        <v>19600</v>
      </c>
      <c r="O28" s="3"/>
      <c r="P28" s="3"/>
    </row>
    <row r="29" spans="1:16" ht="15.75">
      <c r="A29" s="3"/>
      <c r="B29" s="20"/>
      <c r="C29" s="3"/>
      <c r="D29" s="3"/>
      <c r="E29" s="9"/>
      <c r="F29" s="9"/>
      <c r="G29" s="9"/>
      <c r="H29" s="9"/>
      <c r="I29" s="4"/>
      <c r="J29" s="3"/>
      <c r="K29" s="3"/>
      <c r="L29" s="3"/>
      <c r="M29" s="3"/>
      <c r="N29" s="3"/>
      <c r="O29" s="3"/>
      <c r="P29" s="3"/>
    </row>
    <row r="30" spans="1:16" s="5" customFormat="1" ht="15.75">
      <c r="A30" s="4"/>
      <c r="B30" s="4" t="s">
        <v>42</v>
      </c>
      <c r="C30" s="4"/>
      <c r="D30" s="4"/>
      <c r="E30" s="9"/>
      <c r="F30" s="9"/>
      <c r="G30" s="9"/>
      <c r="H30" s="9"/>
      <c r="I30" s="4"/>
      <c r="J30" s="4"/>
      <c r="K30" s="4"/>
      <c r="L30" s="4">
        <f>SUM(L28:L29)</f>
        <v>19600</v>
      </c>
      <c r="M30" s="4"/>
      <c r="N30" s="4">
        <f>SUM(N28:N29)</f>
        <v>19600</v>
      </c>
      <c r="O30" s="4">
        <f>SUM(O28:O29)</f>
        <v>0</v>
      </c>
      <c r="P30" s="4">
        <f>SUM(P28:P29)</f>
        <v>0</v>
      </c>
    </row>
    <row r="31" spans="1:16" ht="15.75">
      <c r="A31" s="4"/>
      <c r="B31" s="4" t="s">
        <v>43</v>
      </c>
      <c r="C31" s="4"/>
      <c r="D31" s="4"/>
      <c r="E31" s="9"/>
      <c r="F31" s="9"/>
      <c r="G31" s="9"/>
      <c r="H31" s="9"/>
      <c r="I31" s="4"/>
      <c r="J31" s="4"/>
      <c r="K31" s="4"/>
      <c r="L31" s="4">
        <f>E28*0.2</f>
        <v>5603.184</v>
      </c>
      <c r="M31" s="4">
        <f>L31/4</f>
        <v>1400.796</v>
      </c>
      <c r="N31" s="4">
        <f>L31/4</f>
        <v>1400.796</v>
      </c>
      <c r="O31" s="4">
        <f>L31/4</f>
        <v>1400.796</v>
      </c>
      <c r="P31" s="4">
        <f>L31/4</f>
        <v>1400.796</v>
      </c>
    </row>
    <row r="32" spans="1:16" ht="15.75">
      <c r="A32" s="4"/>
      <c r="B32" s="4" t="s">
        <v>44</v>
      </c>
      <c r="C32" s="4"/>
      <c r="D32" s="4"/>
      <c r="E32" s="9"/>
      <c r="F32" s="9"/>
      <c r="G32" s="9"/>
      <c r="H32" s="9"/>
      <c r="I32" s="4"/>
      <c r="J32" s="4"/>
      <c r="K32" s="4"/>
      <c r="L32" s="4">
        <f>L30+L31</f>
        <v>25203.184</v>
      </c>
      <c r="M32" s="4">
        <f>M30+M31</f>
        <v>1400.796</v>
      </c>
      <c r="N32" s="4">
        <f>N30+N31</f>
        <v>21000.796</v>
      </c>
      <c r="O32" s="4">
        <f>O30+O31</f>
        <v>1400.796</v>
      </c>
      <c r="P32" s="4">
        <f>P30+P31</f>
        <v>1400.796</v>
      </c>
    </row>
    <row r="33" spans="5:8" ht="15.75">
      <c r="E33" s="9"/>
      <c r="F33" s="9"/>
      <c r="G33" s="9"/>
      <c r="H33" s="9"/>
    </row>
    <row r="34" spans="1:16" ht="15.75">
      <c r="A34" s="3">
        <v>6</v>
      </c>
      <c r="B34" s="16" t="s">
        <v>14</v>
      </c>
      <c r="C34" s="3">
        <v>344.51</v>
      </c>
      <c r="D34" s="3">
        <v>6.68</v>
      </c>
      <c r="E34" s="9">
        <f>C34*D34*12</f>
        <v>27615.921599999998</v>
      </c>
      <c r="F34" s="9">
        <f>E34*0.075</f>
        <v>2071.1941199999997</v>
      </c>
      <c r="G34" s="9">
        <f>E34*0.03</f>
        <v>828.4776479999999</v>
      </c>
      <c r="H34" s="9">
        <f>E34-F34-G34</f>
        <v>24716.249831999998</v>
      </c>
      <c r="I34" s="8" t="s">
        <v>57</v>
      </c>
      <c r="J34" s="3" t="s">
        <v>4</v>
      </c>
      <c r="K34" s="3">
        <v>10</v>
      </c>
      <c r="L34" s="3">
        <v>18600</v>
      </c>
      <c r="M34" s="3"/>
      <c r="N34" s="3"/>
      <c r="O34" s="3">
        <v>18600</v>
      </c>
      <c r="P34" s="3"/>
    </row>
    <row r="35" spans="1:16" ht="15.75">
      <c r="A35" s="3"/>
      <c r="B35" s="20"/>
      <c r="C35" s="3"/>
      <c r="D35" s="3"/>
      <c r="E35" s="9"/>
      <c r="F35" s="9"/>
      <c r="G35" s="9"/>
      <c r="H35" s="9"/>
      <c r="I35" s="4"/>
      <c r="J35" s="3"/>
      <c r="K35" s="3"/>
      <c r="L35" s="3"/>
      <c r="M35" s="3"/>
      <c r="N35" s="3"/>
      <c r="O35" s="3"/>
      <c r="P35" s="3"/>
    </row>
    <row r="36" spans="1:16" s="5" customFormat="1" ht="15.75">
      <c r="A36" s="4"/>
      <c r="B36" s="4" t="s">
        <v>42</v>
      </c>
      <c r="C36" s="4"/>
      <c r="D36" s="4"/>
      <c r="E36" s="9"/>
      <c r="F36" s="9"/>
      <c r="G36" s="9"/>
      <c r="H36" s="9"/>
      <c r="I36" s="4"/>
      <c r="J36" s="4"/>
      <c r="K36" s="4"/>
      <c r="L36" s="4">
        <f>SUM(L34:L35)</f>
        <v>18600</v>
      </c>
      <c r="M36" s="4"/>
      <c r="N36" s="4">
        <f>SUM(N34:N35)</f>
        <v>0</v>
      </c>
      <c r="O36" s="4">
        <f>SUM(O34:O35)</f>
        <v>18600</v>
      </c>
      <c r="P36" s="4">
        <f>SUM(P34:P35)</f>
        <v>0</v>
      </c>
    </row>
    <row r="37" spans="1:16" ht="15.75">
      <c r="A37" s="4"/>
      <c r="B37" s="4" t="s">
        <v>43</v>
      </c>
      <c r="C37" s="4"/>
      <c r="D37" s="4"/>
      <c r="E37" s="9"/>
      <c r="F37" s="9"/>
      <c r="G37" s="9"/>
      <c r="H37" s="9"/>
      <c r="I37" s="4"/>
      <c r="J37" s="4"/>
      <c r="K37" s="4"/>
      <c r="L37" s="4">
        <f>E34*0.2</f>
        <v>5523.18432</v>
      </c>
      <c r="M37" s="4">
        <f>L37/4</f>
        <v>1380.79608</v>
      </c>
      <c r="N37" s="4">
        <f>L37/4</f>
        <v>1380.79608</v>
      </c>
      <c r="O37" s="4">
        <f>L37/4</f>
        <v>1380.79608</v>
      </c>
      <c r="P37" s="4">
        <f>L37/4</f>
        <v>1380.79608</v>
      </c>
    </row>
    <row r="38" spans="1:16" ht="15.75">
      <c r="A38" s="4"/>
      <c r="B38" s="4" t="s">
        <v>44</v>
      </c>
      <c r="C38" s="4"/>
      <c r="D38" s="4"/>
      <c r="E38" s="9"/>
      <c r="F38" s="9"/>
      <c r="G38" s="9"/>
      <c r="H38" s="9"/>
      <c r="I38" s="4"/>
      <c r="J38" s="4"/>
      <c r="K38" s="4"/>
      <c r="L38" s="4">
        <f>L36+L37</f>
        <v>24123.18432</v>
      </c>
      <c r="M38" s="4">
        <f>M36+M37</f>
        <v>1380.79608</v>
      </c>
      <c r="N38" s="4">
        <f>N36+N37</f>
        <v>1380.79608</v>
      </c>
      <c r="O38" s="4">
        <f>O36+O37</f>
        <v>19980.79608</v>
      </c>
      <c r="P38" s="4">
        <f>P36+P37</f>
        <v>1380.79608</v>
      </c>
    </row>
    <row r="39" spans="5:8" ht="15.75">
      <c r="E39" s="9"/>
      <c r="F39" s="9"/>
      <c r="G39" s="9"/>
      <c r="H39" s="9"/>
    </row>
    <row r="40" spans="1:16" ht="31.5">
      <c r="A40" s="3">
        <v>7</v>
      </c>
      <c r="B40" s="16" t="s">
        <v>52</v>
      </c>
      <c r="C40" s="3">
        <v>348.4</v>
      </c>
      <c r="D40" s="3">
        <v>6.68</v>
      </c>
      <c r="E40" s="9">
        <f>C40*D40*12</f>
        <v>27927.744</v>
      </c>
      <c r="F40" s="9">
        <f>E40*0.075</f>
        <v>2094.5807999999997</v>
      </c>
      <c r="G40" s="9">
        <f>E40*0.03</f>
        <v>837.83232</v>
      </c>
      <c r="H40" s="9">
        <f>E40-F40-G40</f>
        <v>24995.330879999998</v>
      </c>
      <c r="I40" s="8" t="s">
        <v>59</v>
      </c>
      <c r="J40" s="3" t="s">
        <v>2</v>
      </c>
      <c r="K40" s="3">
        <v>8</v>
      </c>
      <c r="L40" s="3">
        <v>2600</v>
      </c>
      <c r="M40" s="3"/>
      <c r="N40" s="3">
        <v>2600</v>
      </c>
      <c r="O40" s="3"/>
      <c r="P40" s="3"/>
    </row>
    <row r="41" spans="1:16" ht="15.75">
      <c r="A41" s="3"/>
      <c r="B41" s="20"/>
      <c r="C41" s="3"/>
      <c r="D41" s="3"/>
      <c r="E41" s="9"/>
      <c r="F41" s="9"/>
      <c r="G41" s="9"/>
      <c r="H41" s="9">
        <f>H40-L43</f>
        <v>19409.782079999997</v>
      </c>
      <c r="I41" s="8" t="s">
        <v>57</v>
      </c>
      <c r="J41" s="3" t="s">
        <v>4</v>
      </c>
      <c r="K41" s="3">
        <v>9</v>
      </c>
      <c r="L41" s="3">
        <v>15800</v>
      </c>
      <c r="M41" s="3"/>
      <c r="N41" s="3"/>
      <c r="O41" s="3">
        <v>15800</v>
      </c>
      <c r="P41" s="3"/>
    </row>
    <row r="42" spans="1:16" s="5" customFormat="1" ht="15.75">
      <c r="A42" s="4"/>
      <c r="B42" s="4" t="s">
        <v>42</v>
      </c>
      <c r="C42" s="4"/>
      <c r="D42" s="4"/>
      <c r="E42" s="9"/>
      <c r="F42" s="9"/>
      <c r="G42" s="9"/>
      <c r="H42" s="9"/>
      <c r="I42" s="4"/>
      <c r="J42" s="4"/>
      <c r="K42" s="4"/>
      <c r="L42" s="4">
        <f>SUM(L40:L41)</f>
        <v>18400</v>
      </c>
      <c r="M42" s="4">
        <f>M40+M41</f>
        <v>0</v>
      </c>
      <c r="N42" s="4">
        <f>SUM(N40:N41)</f>
        <v>2600</v>
      </c>
      <c r="O42" s="4">
        <f>SUM(O40:O41)</f>
        <v>15800</v>
      </c>
      <c r="P42" s="4">
        <f>SUM(P40:P41)</f>
        <v>0</v>
      </c>
    </row>
    <row r="43" spans="1:16" ht="15.75">
      <c r="A43" s="4"/>
      <c r="B43" s="4" t="s">
        <v>43</v>
      </c>
      <c r="C43" s="4"/>
      <c r="D43" s="4"/>
      <c r="E43" s="9"/>
      <c r="F43" s="9"/>
      <c r="G43" s="9"/>
      <c r="H43" s="9"/>
      <c r="I43" s="4"/>
      <c r="J43" s="4"/>
      <c r="K43" s="4"/>
      <c r="L43" s="4">
        <f>E40*0.2</f>
        <v>5585.5488000000005</v>
      </c>
      <c r="M43" s="4">
        <f>L43/4</f>
        <v>1396.3872000000001</v>
      </c>
      <c r="N43" s="4">
        <f>L43/4</f>
        <v>1396.3872000000001</v>
      </c>
      <c r="O43" s="4">
        <f>L43/4</f>
        <v>1396.3872000000001</v>
      </c>
      <c r="P43" s="4">
        <f>L43/4</f>
        <v>1396.3872000000001</v>
      </c>
    </row>
    <row r="44" spans="1:16" ht="15.75">
      <c r="A44" s="4"/>
      <c r="B44" s="4" t="s">
        <v>44</v>
      </c>
      <c r="C44" s="4"/>
      <c r="D44" s="4"/>
      <c r="E44" s="9"/>
      <c r="F44" s="9"/>
      <c r="G44" s="9"/>
      <c r="H44" s="9"/>
      <c r="I44" s="4"/>
      <c r="J44" s="4"/>
      <c r="K44" s="4"/>
      <c r="L44" s="4">
        <f>L42+L43</f>
        <v>23985.5488</v>
      </c>
      <c r="M44" s="4">
        <f>M42+M43</f>
        <v>1396.3872000000001</v>
      </c>
      <c r="N44" s="4">
        <f>N42+N43</f>
        <v>3996.3872</v>
      </c>
      <c r="O44" s="4">
        <f>O42+O43</f>
        <v>17196.3872</v>
      </c>
      <c r="P44" s="4">
        <f>P42+P43</f>
        <v>1396.3872000000001</v>
      </c>
    </row>
    <row r="45" spans="5:8" ht="15.75">
      <c r="E45" s="9"/>
      <c r="F45" s="9"/>
      <c r="G45" s="9"/>
      <c r="H45" s="9"/>
    </row>
    <row r="46" spans="1:16" ht="15.75">
      <c r="A46" s="3">
        <v>8</v>
      </c>
      <c r="B46" s="16" t="s">
        <v>53</v>
      </c>
      <c r="C46" s="3">
        <v>352.5</v>
      </c>
      <c r="D46" s="3">
        <v>6.68</v>
      </c>
      <c r="E46" s="9">
        <f>C46*D46*12</f>
        <v>28256.399999999998</v>
      </c>
      <c r="F46" s="9">
        <f>E46*0.075</f>
        <v>2119.2299999999996</v>
      </c>
      <c r="G46" s="9">
        <f>E46*0.03</f>
        <v>847.6919999999999</v>
      </c>
      <c r="H46" s="9">
        <f>E46-F46-G46</f>
        <v>25289.478</v>
      </c>
      <c r="I46" s="8" t="s">
        <v>57</v>
      </c>
      <c r="J46" s="3" t="s">
        <v>4</v>
      </c>
      <c r="K46" s="3">
        <v>12</v>
      </c>
      <c r="L46" s="3">
        <v>19500</v>
      </c>
      <c r="M46" s="3"/>
      <c r="N46" s="3">
        <v>19500</v>
      </c>
      <c r="O46" s="3"/>
      <c r="P46" s="3"/>
    </row>
    <row r="47" spans="1:16" ht="15.75">
      <c r="A47" s="3"/>
      <c r="B47" s="20"/>
      <c r="C47" s="3"/>
      <c r="D47" s="3"/>
      <c r="E47" s="9"/>
      <c r="F47" s="9"/>
      <c r="G47" s="9"/>
      <c r="H47" s="9"/>
      <c r="I47" s="4"/>
      <c r="J47" s="3"/>
      <c r="K47" s="3"/>
      <c r="L47" s="3"/>
      <c r="M47" s="3"/>
      <c r="N47" s="3"/>
      <c r="O47" s="3"/>
      <c r="P47" s="3"/>
    </row>
    <row r="48" spans="1:16" s="5" customFormat="1" ht="15.75">
      <c r="A48" s="4"/>
      <c r="B48" s="4" t="s">
        <v>42</v>
      </c>
      <c r="C48" s="4"/>
      <c r="D48" s="4"/>
      <c r="E48" s="9"/>
      <c r="F48" s="9"/>
      <c r="G48" s="9"/>
      <c r="H48" s="9"/>
      <c r="I48" s="4"/>
      <c r="J48" s="4"/>
      <c r="K48" s="4"/>
      <c r="L48" s="4">
        <f>SUM(L46:L47)</f>
        <v>19500</v>
      </c>
      <c r="M48" s="4">
        <f>M46+M47</f>
        <v>0</v>
      </c>
      <c r="N48" s="4">
        <f>SUM(N46:N47)</f>
        <v>19500</v>
      </c>
      <c r="O48" s="4">
        <f>SUM(O46:O47)</f>
        <v>0</v>
      </c>
      <c r="P48" s="4">
        <f>SUM(P46:P47)</f>
        <v>0</v>
      </c>
    </row>
    <row r="49" spans="1:16" ht="15.75">
      <c r="A49" s="4"/>
      <c r="B49" s="4" t="s">
        <v>43</v>
      </c>
      <c r="C49" s="4"/>
      <c r="D49" s="4"/>
      <c r="E49" s="9"/>
      <c r="F49" s="9"/>
      <c r="G49" s="9"/>
      <c r="H49" s="9"/>
      <c r="I49" s="4"/>
      <c r="J49" s="4"/>
      <c r="K49" s="4"/>
      <c r="L49" s="4">
        <f>E46*0.2</f>
        <v>5651.28</v>
      </c>
      <c r="M49" s="4">
        <f>L49/4</f>
        <v>1412.82</v>
      </c>
      <c r="N49" s="4">
        <f>L49/4</f>
        <v>1412.82</v>
      </c>
      <c r="O49" s="4">
        <f>L49/4</f>
        <v>1412.82</v>
      </c>
      <c r="P49" s="4">
        <f>L49/4</f>
        <v>1412.82</v>
      </c>
    </row>
    <row r="50" spans="1:16" ht="15.75">
      <c r="A50" s="4"/>
      <c r="B50" s="4" t="s">
        <v>44</v>
      </c>
      <c r="C50" s="4"/>
      <c r="D50" s="4"/>
      <c r="E50" s="9"/>
      <c r="F50" s="9"/>
      <c r="G50" s="9"/>
      <c r="H50" s="9"/>
      <c r="I50" s="4"/>
      <c r="J50" s="4"/>
      <c r="K50" s="4"/>
      <c r="L50" s="4">
        <f>L48+L49</f>
        <v>25151.28</v>
      </c>
      <c r="M50" s="4">
        <f>M48+M49</f>
        <v>1412.82</v>
      </c>
      <c r="N50" s="4">
        <f>N48+N49</f>
        <v>20912.82</v>
      </c>
      <c r="O50" s="4">
        <f>O48+O49</f>
        <v>1412.82</v>
      </c>
      <c r="P50" s="4">
        <f>P48+P49</f>
        <v>1412.82</v>
      </c>
    </row>
    <row r="51" spans="5:8" ht="15.75">
      <c r="E51" s="9"/>
      <c r="F51" s="9"/>
      <c r="G51" s="9"/>
      <c r="H51" s="9"/>
    </row>
    <row r="52" spans="1:16" ht="15.75">
      <c r="A52" s="3">
        <v>9</v>
      </c>
      <c r="B52" s="16" t="s">
        <v>15</v>
      </c>
      <c r="C52" s="3">
        <v>253.5</v>
      </c>
      <c r="D52" s="3">
        <v>6.68</v>
      </c>
      <c r="E52" s="9">
        <f>C52*D52*12</f>
        <v>20320.559999999998</v>
      </c>
      <c r="F52" s="9">
        <f>E52*0.075</f>
        <v>1524.0419999999997</v>
      </c>
      <c r="G52" s="9">
        <f>E52*0.03</f>
        <v>609.6167999999999</v>
      </c>
      <c r="H52" s="9">
        <f>E52-F52-G52</f>
        <v>18186.901199999997</v>
      </c>
      <c r="I52" s="8" t="s">
        <v>69</v>
      </c>
      <c r="J52" s="3" t="s">
        <v>4</v>
      </c>
      <c r="K52" s="3">
        <v>12</v>
      </c>
      <c r="L52" s="3">
        <v>12950</v>
      </c>
      <c r="M52" s="3"/>
      <c r="N52" s="3">
        <v>12950</v>
      </c>
      <c r="O52" s="3"/>
      <c r="P52" s="3"/>
    </row>
    <row r="53" spans="1:16" ht="15.75">
      <c r="A53" s="3"/>
      <c r="B53" s="20"/>
      <c r="C53" s="3"/>
      <c r="D53" s="3"/>
      <c r="E53" s="9"/>
      <c r="F53" s="9"/>
      <c r="G53" s="9"/>
      <c r="H53" s="9"/>
      <c r="I53" s="4"/>
      <c r="J53" s="3"/>
      <c r="K53" s="3"/>
      <c r="L53" s="3"/>
      <c r="M53" s="3"/>
      <c r="N53" s="3"/>
      <c r="O53" s="3"/>
      <c r="P53" s="3"/>
    </row>
    <row r="54" spans="1:16" s="5" customFormat="1" ht="15.75">
      <c r="A54" s="4"/>
      <c r="B54" s="4" t="s">
        <v>42</v>
      </c>
      <c r="C54" s="4"/>
      <c r="D54" s="4"/>
      <c r="E54" s="9"/>
      <c r="F54" s="9"/>
      <c r="G54" s="9"/>
      <c r="H54" s="9"/>
      <c r="I54" s="4"/>
      <c r="J54" s="4"/>
      <c r="K54" s="4"/>
      <c r="L54" s="4">
        <f>SUM(L52:L53)</f>
        <v>12950</v>
      </c>
      <c r="M54" s="4">
        <f>M52+M53</f>
        <v>0</v>
      </c>
      <c r="N54" s="4">
        <f>SUM(N52:N53)</f>
        <v>12950</v>
      </c>
      <c r="O54" s="4">
        <f>SUM(O52:O53)</f>
        <v>0</v>
      </c>
      <c r="P54" s="4">
        <f>SUM(P52:P53)</f>
        <v>0</v>
      </c>
    </row>
    <row r="55" spans="1:16" ht="15.75">
      <c r="A55" s="4"/>
      <c r="B55" s="4" t="s">
        <v>43</v>
      </c>
      <c r="C55" s="4"/>
      <c r="D55" s="4"/>
      <c r="E55" s="9"/>
      <c r="F55" s="9"/>
      <c r="G55" s="9"/>
      <c r="H55" s="9"/>
      <c r="I55" s="4"/>
      <c r="J55" s="4"/>
      <c r="K55" s="4"/>
      <c r="L55" s="4">
        <f>E52*0.2</f>
        <v>4064.1119999999996</v>
      </c>
      <c r="M55" s="4">
        <f>L55/4</f>
        <v>1016.0279999999999</v>
      </c>
      <c r="N55" s="4">
        <f>L55/4</f>
        <v>1016.0279999999999</v>
      </c>
      <c r="O55" s="4">
        <f>L55/4</f>
        <v>1016.0279999999999</v>
      </c>
      <c r="P55" s="4">
        <f>L55/4</f>
        <v>1016.0279999999999</v>
      </c>
    </row>
    <row r="56" spans="1:16" ht="15.75">
      <c r="A56" s="4"/>
      <c r="B56" s="4" t="s">
        <v>44</v>
      </c>
      <c r="C56" s="4"/>
      <c r="D56" s="4"/>
      <c r="E56" s="9"/>
      <c r="F56" s="9"/>
      <c r="G56" s="9"/>
      <c r="H56" s="9"/>
      <c r="I56" s="4"/>
      <c r="J56" s="4"/>
      <c r="K56" s="4"/>
      <c r="L56" s="4">
        <f>L54+L55</f>
        <v>17014.112</v>
      </c>
      <c r="M56" s="4">
        <f>M54+M55</f>
        <v>1016.0279999999999</v>
      </c>
      <c r="N56" s="4">
        <f>N54+N55</f>
        <v>13966.028</v>
      </c>
      <c r="O56" s="4">
        <f>O54+O55</f>
        <v>1016.0279999999999</v>
      </c>
      <c r="P56" s="4">
        <f>P54+P55</f>
        <v>1016.0279999999999</v>
      </c>
    </row>
    <row r="57" spans="5:8" ht="15.75">
      <c r="E57" s="9"/>
      <c r="F57" s="9"/>
      <c r="G57" s="9"/>
      <c r="H57" s="9"/>
    </row>
    <row r="58" spans="1:16" ht="15.75">
      <c r="A58" s="3">
        <v>10</v>
      </c>
      <c r="B58" s="16" t="s">
        <v>16</v>
      </c>
      <c r="C58" s="3">
        <v>305.4</v>
      </c>
      <c r="D58" s="3">
        <v>7.21</v>
      </c>
      <c r="E58" s="9">
        <f>C58*D58*12</f>
        <v>26423.208</v>
      </c>
      <c r="F58" s="9">
        <f>E58*0.075</f>
        <v>1981.7405999999999</v>
      </c>
      <c r="G58" s="9">
        <f>E58*0.03</f>
        <v>792.69624</v>
      </c>
      <c r="H58" s="9">
        <f>E58-F58-G58</f>
        <v>23648.771159999997</v>
      </c>
      <c r="I58" s="8" t="s">
        <v>56</v>
      </c>
      <c r="J58" s="3" t="s">
        <v>4</v>
      </c>
      <c r="K58" s="3">
        <v>10</v>
      </c>
      <c r="L58" s="3">
        <v>18000</v>
      </c>
      <c r="M58" s="3"/>
      <c r="N58" s="3">
        <v>18000</v>
      </c>
      <c r="O58" s="3"/>
      <c r="P58" s="3"/>
    </row>
    <row r="59" spans="1:16" ht="15.75">
      <c r="A59" s="3"/>
      <c r="B59" s="20"/>
      <c r="C59" s="3"/>
      <c r="D59" s="3"/>
      <c r="E59" s="9"/>
      <c r="F59" s="9"/>
      <c r="G59" s="9"/>
      <c r="H59" s="9">
        <f>H58-L61</f>
        <v>18364.129559999998</v>
      </c>
      <c r="I59" s="4"/>
      <c r="J59" s="3"/>
      <c r="K59" s="3"/>
      <c r="L59" s="3"/>
      <c r="M59" s="3"/>
      <c r="N59" s="3"/>
      <c r="O59" s="3"/>
      <c r="P59" s="3"/>
    </row>
    <row r="60" spans="1:16" s="5" customFormat="1" ht="15.75">
      <c r="A60" s="4"/>
      <c r="B60" s="4" t="s">
        <v>42</v>
      </c>
      <c r="C60" s="4"/>
      <c r="D60" s="4"/>
      <c r="E60" s="9"/>
      <c r="F60" s="9"/>
      <c r="G60" s="9"/>
      <c r="H60" s="9"/>
      <c r="I60" s="4"/>
      <c r="J60" s="4"/>
      <c r="K60" s="4"/>
      <c r="L60" s="4">
        <f>SUM(L58:L59)</f>
        <v>18000</v>
      </c>
      <c r="M60" s="4">
        <f>M58+M59</f>
        <v>0</v>
      </c>
      <c r="N60" s="4">
        <f>SUM(N58:N59)</f>
        <v>18000</v>
      </c>
      <c r="O60" s="4">
        <f>SUM(O58:O59)</f>
        <v>0</v>
      </c>
      <c r="P60" s="4">
        <f>SUM(P58:P59)</f>
        <v>0</v>
      </c>
    </row>
    <row r="61" spans="1:16" ht="15.75">
      <c r="A61" s="4"/>
      <c r="B61" s="4" t="s">
        <v>43</v>
      </c>
      <c r="C61" s="4"/>
      <c r="D61" s="4"/>
      <c r="E61" s="9"/>
      <c r="F61" s="9"/>
      <c r="G61" s="9"/>
      <c r="H61" s="9"/>
      <c r="I61" s="4"/>
      <c r="J61" s="4"/>
      <c r="K61" s="4"/>
      <c r="L61" s="4">
        <f>E58*0.2</f>
        <v>5284.6416</v>
      </c>
      <c r="M61" s="4">
        <f>L61/4</f>
        <v>1321.1604</v>
      </c>
      <c r="N61" s="4">
        <f>L61/4</f>
        <v>1321.1604</v>
      </c>
      <c r="O61" s="4">
        <f>L61/4</f>
        <v>1321.1604</v>
      </c>
      <c r="P61" s="4">
        <f>L61/4</f>
        <v>1321.1604</v>
      </c>
    </row>
    <row r="62" spans="1:16" ht="15.75">
      <c r="A62" s="4"/>
      <c r="B62" s="4" t="s">
        <v>44</v>
      </c>
      <c r="C62" s="4"/>
      <c r="D62" s="4"/>
      <c r="E62" s="9"/>
      <c r="F62" s="9"/>
      <c r="G62" s="9"/>
      <c r="H62" s="9"/>
      <c r="I62" s="4"/>
      <c r="J62" s="4"/>
      <c r="K62" s="4"/>
      <c r="L62" s="4">
        <f>L60+L61</f>
        <v>23284.6416</v>
      </c>
      <c r="M62" s="4">
        <f>M60+M61</f>
        <v>1321.1604</v>
      </c>
      <c r="N62" s="4">
        <f>N60+N61</f>
        <v>19321.1604</v>
      </c>
      <c r="O62" s="4">
        <f>O60+O61</f>
        <v>1321.1604</v>
      </c>
      <c r="P62" s="4">
        <f>P60+P61</f>
        <v>1321.1604</v>
      </c>
    </row>
    <row r="63" spans="5:8" ht="15.75">
      <c r="E63" s="9"/>
      <c r="F63" s="9"/>
      <c r="G63" s="9"/>
      <c r="H63" s="9"/>
    </row>
    <row r="64" spans="1:16" ht="31.5">
      <c r="A64" s="3">
        <v>11</v>
      </c>
      <c r="B64" s="16" t="s">
        <v>17</v>
      </c>
      <c r="C64" s="3">
        <v>342.1</v>
      </c>
      <c r="D64" s="3">
        <v>6.68</v>
      </c>
      <c r="E64" s="9">
        <f>C64*D64*12</f>
        <v>27422.736</v>
      </c>
      <c r="F64" s="9">
        <f>E64*0.075</f>
        <v>2056.7052</v>
      </c>
      <c r="G64" s="9">
        <f>E64*0.03</f>
        <v>822.68208</v>
      </c>
      <c r="H64" s="9">
        <f>E64-F64-G64</f>
        <v>24543.34872</v>
      </c>
      <c r="I64" s="8" t="s">
        <v>58</v>
      </c>
      <c r="J64" s="3" t="s">
        <v>2</v>
      </c>
      <c r="K64" s="3">
        <v>16</v>
      </c>
      <c r="L64" s="3">
        <v>18960</v>
      </c>
      <c r="M64" s="3"/>
      <c r="N64" s="3"/>
      <c r="O64" s="3">
        <v>18960</v>
      </c>
      <c r="P64" s="3"/>
    </row>
    <row r="65" spans="1:16" ht="15.75">
      <c r="A65" s="3"/>
      <c r="B65" s="17"/>
      <c r="C65" s="3"/>
      <c r="D65" s="3"/>
      <c r="E65" s="9"/>
      <c r="F65" s="9"/>
      <c r="G65" s="9"/>
      <c r="H65" s="9"/>
      <c r="I65" s="8"/>
      <c r="J65" s="3"/>
      <c r="K65" s="3"/>
      <c r="L65" s="3"/>
      <c r="M65" s="3"/>
      <c r="N65" s="3"/>
      <c r="O65" s="3"/>
      <c r="P65" s="3"/>
    </row>
    <row r="66" spans="1:16" s="5" customFormat="1" ht="15.75">
      <c r="A66" s="4"/>
      <c r="B66" s="4" t="s">
        <v>42</v>
      </c>
      <c r="C66" s="4"/>
      <c r="D66" s="4"/>
      <c r="E66" s="9"/>
      <c r="F66" s="9"/>
      <c r="G66" s="9"/>
      <c r="H66" s="9"/>
      <c r="I66" s="4"/>
      <c r="J66" s="4"/>
      <c r="K66" s="4"/>
      <c r="L66" s="4">
        <f>SUM(L64:L65)</f>
        <v>18960</v>
      </c>
      <c r="M66" s="4"/>
      <c r="N66" s="4">
        <f>SUM(N64:N65)</f>
        <v>0</v>
      </c>
      <c r="O66" s="4">
        <f>SUM(O64:O65)</f>
        <v>18960</v>
      </c>
      <c r="P66" s="4">
        <f>SUM(P64:P65)</f>
        <v>0</v>
      </c>
    </row>
    <row r="67" spans="1:16" ht="15.75">
      <c r="A67" s="4"/>
      <c r="B67" s="4" t="s">
        <v>43</v>
      </c>
      <c r="C67" s="4"/>
      <c r="D67" s="4"/>
      <c r="E67" s="9"/>
      <c r="F67" s="9"/>
      <c r="G67" s="9"/>
      <c r="H67" s="9"/>
      <c r="I67" s="4"/>
      <c r="J67" s="4"/>
      <c r="K67" s="4"/>
      <c r="L67" s="4">
        <f>E64*0.2</f>
        <v>5484.547200000001</v>
      </c>
      <c r="M67" s="4">
        <f>L67/4</f>
        <v>1371.1368000000002</v>
      </c>
      <c r="N67" s="4">
        <f>L67/4</f>
        <v>1371.1368000000002</v>
      </c>
      <c r="O67" s="4">
        <f>L67/4</f>
        <v>1371.1368000000002</v>
      </c>
      <c r="P67" s="4">
        <f>L67/4</f>
        <v>1371.1368000000002</v>
      </c>
    </row>
    <row r="68" spans="1:16" ht="15.75">
      <c r="A68" s="4"/>
      <c r="B68" s="4" t="s">
        <v>44</v>
      </c>
      <c r="C68" s="4"/>
      <c r="D68" s="4"/>
      <c r="E68" s="9"/>
      <c r="F68" s="9"/>
      <c r="G68" s="9"/>
      <c r="H68" s="9"/>
      <c r="I68" s="4"/>
      <c r="J68" s="4"/>
      <c r="K68" s="4"/>
      <c r="L68" s="4">
        <f>L66+L67</f>
        <v>24444.5472</v>
      </c>
      <c r="M68" s="4">
        <f>M66+M67</f>
        <v>1371.1368000000002</v>
      </c>
      <c r="N68" s="4">
        <f>N66+N67</f>
        <v>1371.1368000000002</v>
      </c>
      <c r="O68" s="4">
        <f>O66+O67</f>
        <v>20331.1368</v>
      </c>
      <c r="P68" s="4">
        <f>P66+P67</f>
        <v>1371.1368000000002</v>
      </c>
    </row>
    <row r="69" spans="5:8" ht="15.75">
      <c r="E69" s="9"/>
      <c r="F69" s="9"/>
      <c r="G69" s="9"/>
      <c r="H69" s="9"/>
    </row>
    <row r="70" spans="1:16" ht="15.75">
      <c r="A70" s="3">
        <v>12</v>
      </c>
      <c r="B70" s="16" t="s">
        <v>18</v>
      </c>
      <c r="C70" s="3">
        <v>342.3</v>
      </c>
      <c r="D70" s="3">
        <v>6.68</v>
      </c>
      <c r="E70" s="9">
        <f>C70*D70*12</f>
        <v>27438.767999999996</v>
      </c>
      <c r="F70" s="9">
        <f>E70*0.075</f>
        <v>2057.9075999999995</v>
      </c>
      <c r="G70" s="9">
        <f>E70*0.03</f>
        <v>823.1630399999999</v>
      </c>
      <c r="H70" s="9">
        <f>E70-F70-G70</f>
        <v>24557.69736</v>
      </c>
      <c r="I70" s="8" t="s">
        <v>11</v>
      </c>
      <c r="J70" s="3" t="s">
        <v>4</v>
      </c>
      <c r="K70" s="3">
        <v>15</v>
      </c>
      <c r="L70" s="3">
        <v>19000</v>
      </c>
      <c r="M70" s="3"/>
      <c r="N70" s="3">
        <v>19000</v>
      </c>
      <c r="O70" s="3"/>
      <c r="P70" s="3"/>
    </row>
    <row r="71" spans="1:16" ht="15.75">
      <c r="A71" s="3"/>
      <c r="B71" s="20"/>
      <c r="C71" s="3"/>
      <c r="D71" s="3"/>
      <c r="E71" s="9"/>
      <c r="F71" s="9"/>
      <c r="G71" s="9"/>
      <c r="H71" s="9"/>
      <c r="I71" s="4"/>
      <c r="J71" s="3"/>
      <c r="K71" s="3"/>
      <c r="L71" s="3"/>
      <c r="M71" s="3"/>
      <c r="N71" s="3"/>
      <c r="O71" s="3"/>
      <c r="P71" s="3"/>
    </row>
    <row r="72" spans="1:16" s="5" customFormat="1" ht="15.75">
      <c r="A72" s="4"/>
      <c r="B72" s="4" t="s">
        <v>42</v>
      </c>
      <c r="C72" s="4"/>
      <c r="D72" s="4"/>
      <c r="E72" s="9"/>
      <c r="F72" s="9"/>
      <c r="G72" s="9"/>
      <c r="H72" s="9"/>
      <c r="I72" s="4"/>
      <c r="J72" s="4"/>
      <c r="K72" s="4"/>
      <c r="L72" s="4">
        <f>SUM(L70:L71)</f>
        <v>19000</v>
      </c>
      <c r="M72" s="4"/>
      <c r="N72" s="4"/>
      <c r="O72" s="4">
        <f>SUM(O70:O71)</f>
        <v>0</v>
      </c>
      <c r="P72" s="4"/>
    </row>
    <row r="73" spans="1:16" ht="15.75">
      <c r="A73" s="4"/>
      <c r="B73" s="4" t="s">
        <v>43</v>
      </c>
      <c r="C73" s="4"/>
      <c r="D73" s="4"/>
      <c r="E73" s="9"/>
      <c r="F73" s="9"/>
      <c r="G73" s="9"/>
      <c r="H73" s="9"/>
      <c r="I73" s="4"/>
      <c r="J73" s="4"/>
      <c r="K73" s="4"/>
      <c r="L73" s="4">
        <f>E70*0.2</f>
        <v>5487.7536</v>
      </c>
      <c r="M73" s="4">
        <f>L73/4</f>
        <v>1371.9384</v>
      </c>
      <c r="N73" s="4">
        <f>L73/4</f>
        <v>1371.9384</v>
      </c>
      <c r="O73" s="4">
        <f>L73/4</f>
        <v>1371.9384</v>
      </c>
      <c r="P73" s="4">
        <f>L73/4</f>
        <v>1371.9384</v>
      </c>
    </row>
    <row r="74" spans="1:16" ht="15.75">
      <c r="A74" s="4"/>
      <c r="B74" s="4" t="s">
        <v>44</v>
      </c>
      <c r="C74" s="4"/>
      <c r="D74" s="4"/>
      <c r="E74" s="9"/>
      <c r="F74" s="9"/>
      <c r="G74" s="9"/>
      <c r="H74" s="9"/>
      <c r="I74" s="4"/>
      <c r="J74" s="4"/>
      <c r="K74" s="4"/>
      <c r="L74" s="4">
        <f>L72+L73</f>
        <v>24487.7536</v>
      </c>
      <c r="M74" s="4">
        <f>M72+M73</f>
        <v>1371.9384</v>
      </c>
      <c r="N74" s="4">
        <f>N72+N73</f>
        <v>1371.9384</v>
      </c>
      <c r="O74" s="4">
        <f>O72+O73</f>
        <v>1371.9384</v>
      </c>
      <c r="P74" s="4">
        <f>P72+P73</f>
        <v>1371.9384</v>
      </c>
    </row>
    <row r="75" spans="5:8" ht="15.75">
      <c r="E75" s="9"/>
      <c r="F75" s="9"/>
      <c r="G75" s="9"/>
      <c r="H75" s="9"/>
    </row>
    <row r="76" spans="1:16" ht="15.75">
      <c r="A76" s="3">
        <v>13</v>
      </c>
      <c r="B76" s="16" t="s">
        <v>19</v>
      </c>
      <c r="C76" s="3">
        <v>349.7</v>
      </c>
      <c r="D76" s="3">
        <v>6.68</v>
      </c>
      <c r="E76" s="9">
        <f>C76*D76*12</f>
        <v>28031.951999999997</v>
      </c>
      <c r="F76" s="9">
        <f>E76*0.075</f>
        <v>2102.3963999999996</v>
      </c>
      <c r="G76" s="9">
        <f>E76*0.03</f>
        <v>840.9585599999999</v>
      </c>
      <c r="H76" s="9">
        <f>E76-F76-G76</f>
        <v>25088.59704</v>
      </c>
      <c r="I76" s="8" t="s">
        <v>11</v>
      </c>
      <c r="J76" s="3" t="s">
        <v>4</v>
      </c>
      <c r="K76" s="3">
        <v>15</v>
      </c>
      <c r="L76" s="3">
        <v>19000</v>
      </c>
      <c r="M76" s="3"/>
      <c r="N76" s="3">
        <v>19000</v>
      </c>
      <c r="O76" s="3"/>
      <c r="P76" s="3"/>
    </row>
    <row r="77" spans="1:16" ht="15.75">
      <c r="A77" s="3"/>
      <c r="B77" s="20"/>
      <c r="C77" s="3"/>
      <c r="D77" s="3"/>
      <c r="E77" s="9"/>
      <c r="F77" s="9"/>
      <c r="G77" s="9"/>
      <c r="H77" s="9"/>
      <c r="I77" s="4"/>
      <c r="J77" s="3"/>
      <c r="K77" s="3"/>
      <c r="L77" s="3"/>
      <c r="M77" s="3"/>
      <c r="N77" s="3"/>
      <c r="O77" s="3"/>
      <c r="P77" s="3"/>
    </row>
    <row r="78" spans="1:16" s="5" customFormat="1" ht="15.75">
      <c r="A78" s="4"/>
      <c r="B78" s="4" t="s">
        <v>42</v>
      </c>
      <c r="C78" s="4"/>
      <c r="D78" s="4"/>
      <c r="E78" s="9"/>
      <c r="F78" s="9"/>
      <c r="G78" s="9"/>
      <c r="H78" s="9"/>
      <c r="I78" s="4"/>
      <c r="J78" s="4"/>
      <c r="K78" s="4"/>
      <c r="L78" s="4">
        <f>SUM(L76:L77)</f>
        <v>19000</v>
      </c>
      <c r="M78" s="4"/>
      <c r="N78" s="4">
        <f>SUM(N76:N77)</f>
        <v>19000</v>
      </c>
      <c r="O78" s="4">
        <f>SUM(O76:O77)</f>
        <v>0</v>
      </c>
      <c r="P78" s="4">
        <f>SUM(P76:P77)</f>
        <v>0</v>
      </c>
    </row>
    <row r="79" spans="1:16" ht="15.75">
      <c r="A79" s="4"/>
      <c r="B79" s="4" t="s">
        <v>43</v>
      </c>
      <c r="C79" s="4"/>
      <c r="D79" s="4"/>
      <c r="E79" s="9"/>
      <c r="F79" s="9"/>
      <c r="G79" s="9"/>
      <c r="H79" s="9"/>
      <c r="I79" s="4"/>
      <c r="J79" s="4"/>
      <c r="K79" s="4"/>
      <c r="L79" s="4">
        <f>E76*0.2</f>
        <v>5606.3904</v>
      </c>
      <c r="M79" s="4">
        <f>L79/4</f>
        <v>1401.5976</v>
      </c>
      <c r="N79" s="4">
        <f>L79/4</f>
        <v>1401.5976</v>
      </c>
      <c r="O79" s="4">
        <f>L79/4</f>
        <v>1401.5976</v>
      </c>
      <c r="P79" s="4">
        <f>L79/4</f>
        <v>1401.5976</v>
      </c>
    </row>
    <row r="80" spans="1:16" ht="15.75">
      <c r="A80" s="4"/>
      <c r="B80" s="4" t="s">
        <v>44</v>
      </c>
      <c r="C80" s="4"/>
      <c r="D80" s="4"/>
      <c r="E80" s="9"/>
      <c r="F80" s="9"/>
      <c r="G80" s="9"/>
      <c r="H80" s="9"/>
      <c r="I80" s="4"/>
      <c r="J80" s="4"/>
      <c r="K80" s="4"/>
      <c r="L80" s="4">
        <f>L78+L79</f>
        <v>24606.3904</v>
      </c>
      <c r="M80" s="4">
        <f>M78+M79</f>
        <v>1401.5976</v>
      </c>
      <c r="N80" s="4">
        <f>N78+N79</f>
        <v>20401.5976</v>
      </c>
      <c r="O80" s="4">
        <f>O78+O79</f>
        <v>1401.5976</v>
      </c>
      <c r="P80" s="4">
        <f>P78+P79</f>
        <v>1401.5976</v>
      </c>
    </row>
    <row r="81" spans="5:8" ht="15.75">
      <c r="E81" s="9"/>
      <c r="F81" s="9"/>
      <c r="G81" s="9"/>
      <c r="H81" s="9"/>
    </row>
    <row r="82" spans="1:16" ht="31.5">
      <c r="A82" s="3">
        <v>14</v>
      </c>
      <c r="B82" s="16" t="s">
        <v>20</v>
      </c>
      <c r="C82" s="3">
        <v>347.5</v>
      </c>
      <c r="D82" s="3">
        <v>6.68</v>
      </c>
      <c r="E82" s="9">
        <f>C82*D82*12</f>
        <v>27855.6</v>
      </c>
      <c r="F82" s="9">
        <f>E82*0.075</f>
        <v>2089.1699999999996</v>
      </c>
      <c r="G82" s="9">
        <f>E82*0.03</f>
        <v>835.6679999999999</v>
      </c>
      <c r="H82" s="9">
        <f>E82-F82-G82</f>
        <v>24930.762</v>
      </c>
      <c r="I82" s="8" t="s">
        <v>30</v>
      </c>
      <c r="J82" s="3" t="s">
        <v>3</v>
      </c>
      <c r="K82" s="3">
        <v>1</v>
      </c>
      <c r="L82" s="3">
        <v>12836</v>
      </c>
      <c r="M82" s="3"/>
      <c r="N82" s="3">
        <v>12836</v>
      </c>
      <c r="O82" s="3"/>
      <c r="P82" s="3"/>
    </row>
    <row r="83" spans="1:16" ht="15.75">
      <c r="A83" s="3"/>
      <c r="B83" s="20"/>
      <c r="C83" s="3"/>
      <c r="D83" s="3"/>
      <c r="E83" s="9"/>
      <c r="F83" s="9"/>
      <c r="G83" s="9"/>
      <c r="H83" s="9"/>
      <c r="I83" s="4"/>
      <c r="J83" s="3"/>
      <c r="K83" s="3"/>
      <c r="L83" s="3"/>
      <c r="M83" s="3"/>
      <c r="N83" s="3"/>
      <c r="O83" s="3"/>
      <c r="P83" s="3"/>
    </row>
    <row r="84" spans="1:16" s="5" customFormat="1" ht="15.75">
      <c r="A84" s="4"/>
      <c r="B84" s="4" t="s">
        <v>42</v>
      </c>
      <c r="C84" s="4"/>
      <c r="D84" s="4"/>
      <c r="E84" s="9"/>
      <c r="F84" s="9"/>
      <c r="G84" s="9"/>
      <c r="H84" s="9"/>
      <c r="I84" s="4"/>
      <c r="J84" s="4"/>
      <c r="K84" s="4"/>
      <c r="L84" s="4">
        <f>SUM(L82:L83)</f>
        <v>12836</v>
      </c>
      <c r="M84" s="4"/>
      <c r="N84" s="4">
        <f>SUM(N82:N83)</f>
        <v>12836</v>
      </c>
      <c r="O84" s="4">
        <f>SUM(O82:O83)</f>
        <v>0</v>
      </c>
      <c r="P84" s="4">
        <f>SUM(P82:P83)</f>
        <v>0</v>
      </c>
    </row>
    <row r="85" spans="1:16" ht="15.75">
      <c r="A85" s="4"/>
      <c r="B85" s="4" t="s">
        <v>43</v>
      </c>
      <c r="C85" s="4"/>
      <c r="D85" s="4"/>
      <c r="E85" s="9"/>
      <c r="F85" s="9"/>
      <c r="G85" s="9"/>
      <c r="H85" s="9"/>
      <c r="I85" s="4"/>
      <c r="J85" s="4"/>
      <c r="K85" s="4"/>
      <c r="L85" s="4">
        <f>E82*0.2</f>
        <v>5571.12</v>
      </c>
      <c r="M85" s="4">
        <f>L85/4</f>
        <v>1392.78</v>
      </c>
      <c r="N85" s="4">
        <f>L85/4</f>
        <v>1392.78</v>
      </c>
      <c r="O85" s="4">
        <f>L85/4</f>
        <v>1392.78</v>
      </c>
      <c r="P85" s="4">
        <f>L85/4</f>
        <v>1392.78</v>
      </c>
    </row>
    <row r="86" spans="1:16" ht="15.75">
      <c r="A86" s="4"/>
      <c r="B86" s="4" t="s">
        <v>44</v>
      </c>
      <c r="C86" s="4"/>
      <c r="D86" s="4"/>
      <c r="E86" s="9"/>
      <c r="F86" s="9"/>
      <c r="G86" s="9"/>
      <c r="H86" s="9"/>
      <c r="I86" s="4"/>
      <c r="J86" s="4"/>
      <c r="K86" s="4"/>
      <c r="L86" s="4">
        <f>L84+L85</f>
        <v>18407.12</v>
      </c>
      <c r="M86" s="4">
        <f>M84+M85</f>
        <v>1392.78</v>
      </c>
      <c r="N86" s="4">
        <f>N84+N85</f>
        <v>14228.78</v>
      </c>
      <c r="O86" s="4">
        <f>O84+O85</f>
        <v>1392.78</v>
      </c>
      <c r="P86" s="4">
        <f>P84+P85</f>
        <v>1392.78</v>
      </c>
    </row>
    <row r="87" spans="5:8" ht="15.75">
      <c r="E87" s="9"/>
      <c r="F87" s="9"/>
      <c r="G87" s="9"/>
      <c r="H87" s="9"/>
    </row>
    <row r="88" spans="1:16" ht="31.5">
      <c r="A88" s="3">
        <v>15</v>
      </c>
      <c r="B88" s="16" t="s">
        <v>21</v>
      </c>
      <c r="C88" s="3">
        <v>346.8</v>
      </c>
      <c r="D88" s="3">
        <v>6.68</v>
      </c>
      <c r="E88" s="9">
        <f>C88*D88*12</f>
        <v>27799.487999999998</v>
      </c>
      <c r="F88" s="9">
        <f>E88*0.075</f>
        <v>2084.9615999999996</v>
      </c>
      <c r="G88" s="9">
        <f>E88*0.03</f>
        <v>833.9846399999999</v>
      </c>
      <c r="H88" s="9">
        <f>E88-F88-G88</f>
        <v>24880.54176</v>
      </c>
      <c r="I88" s="8" t="s">
        <v>60</v>
      </c>
      <c r="J88" s="3" t="s">
        <v>3</v>
      </c>
      <c r="K88" s="3">
        <v>1</v>
      </c>
      <c r="L88" s="3">
        <v>19000</v>
      </c>
      <c r="M88" s="3"/>
      <c r="N88" s="3"/>
      <c r="O88" s="3">
        <v>19000</v>
      </c>
      <c r="P88" s="3"/>
    </row>
    <row r="89" spans="1:16" ht="15.75">
      <c r="A89" s="3"/>
      <c r="B89" s="20"/>
      <c r="C89" s="3"/>
      <c r="D89" s="3"/>
      <c r="E89" s="9"/>
      <c r="F89" s="9"/>
      <c r="G89" s="9"/>
      <c r="H89" s="9"/>
      <c r="I89" s="4"/>
      <c r="J89" s="3"/>
      <c r="K89" s="3"/>
      <c r="L89" s="3"/>
      <c r="M89" s="3"/>
      <c r="N89" s="3"/>
      <c r="O89" s="3"/>
      <c r="P89" s="3"/>
    </row>
    <row r="90" spans="1:16" s="5" customFormat="1" ht="15.75">
      <c r="A90" s="4"/>
      <c r="B90" s="4" t="s">
        <v>42</v>
      </c>
      <c r="C90" s="4"/>
      <c r="D90" s="4"/>
      <c r="E90" s="9"/>
      <c r="F90" s="9"/>
      <c r="G90" s="9"/>
      <c r="H90" s="9"/>
      <c r="I90" s="4"/>
      <c r="J90" s="4"/>
      <c r="K90" s="4"/>
      <c r="L90" s="4">
        <f>SUM(L88:L89)</f>
        <v>19000</v>
      </c>
      <c r="M90" s="4"/>
      <c r="N90" s="4">
        <f>SUM(N88:N89)</f>
        <v>0</v>
      </c>
      <c r="O90" s="4">
        <f>SUM(O88:O89)</f>
        <v>19000</v>
      </c>
      <c r="P90" s="4">
        <f>SUM(P88:P89)</f>
        <v>0</v>
      </c>
    </row>
    <row r="91" spans="1:16" ht="15.75">
      <c r="A91" s="4"/>
      <c r="B91" s="4" t="s">
        <v>43</v>
      </c>
      <c r="C91" s="4"/>
      <c r="D91" s="4"/>
      <c r="E91" s="9"/>
      <c r="F91" s="9"/>
      <c r="G91" s="9"/>
      <c r="H91" s="9"/>
      <c r="I91" s="4"/>
      <c r="J91" s="4"/>
      <c r="K91" s="4"/>
      <c r="L91" s="4">
        <f>E88*0.2</f>
        <v>5559.8976</v>
      </c>
      <c r="M91" s="4">
        <f>L91/4</f>
        <v>1389.9744</v>
      </c>
      <c r="N91" s="4">
        <f>L91/4</f>
        <v>1389.9744</v>
      </c>
      <c r="O91" s="4">
        <f>L91/4</f>
        <v>1389.9744</v>
      </c>
      <c r="P91" s="4">
        <f>L91/4</f>
        <v>1389.9744</v>
      </c>
    </row>
    <row r="92" spans="1:16" ht="15.75">
      <c r="A92" s="4"/>
      <c r="B92" s="4" t="s">
        <v>44</v>
      </c>
      <c r="C92" s="4"/>
      <c r="D92" s="4"/>
      <c r="E92" s="9"/>
      <c r="F92" s="9"/>
      <c r="G92" s="9"/>
      <c r="H92" s="9"/>
      <c r="I92" s="4"/>
      <c r="J92" s="4"/>
      <c r="K92" s="4"/>
      <c r="L92" s="4">
        <f>L90+L91</f>
        <v>24559.8976</v>
      </c>
      <c r="M92" s="4">
        <f>M90+M91</f>
        <v>1389.9744</v>
      </c>
      <c r="N92" s="4">
        <f>N90+N91</f>
        <v>1389.9744</v>
      </c>
      <c r="O92" s="4">
        <f>O90+O91</f>
        <v>20389.9744</v>
      </c>
      <c r="P92" s="4">
        <f>P90+P91</f>
        <v>1389.9744</v>
      </c>
    </row>
    <row r="93" spans="5:8" ht="15.75">
      <c r="E93" s="9"/>
      <c r="F93" s="9"/>
      <c r="G93" s="9"/>
      <c r="H93" s="9"/>
    </row>
    <row r="94" spans="1:16" ht="31.5">
      <c r="A94" s="3">
        <v>16</v>
      </c>
      <c r="B94" s="16" t="s">
        <v>22</v>
      </c>
      <c r="C94" s="3">
        <v>344.2</v>
      </c>
      <c r="D94" s="3">
        <v>6.68</v>
      </c>
      <c r="E94" s="9">
        <f>C94*D94*12</f>
        <v>27591.072</v>
      </c>
      <c r="F94" s="9">
        <f>E94*0.075</f>
        <v>2069.3304</v>
      </c>
      <c r="G94" s="9">
        <f>E94*0.03</f>
        <v>827.73216</v>
      </c>
      <c r="H94" s="9">
        <f>E94-F94-G94</f>
        <v>24694.00944</v>
      </c>
      <c r="I94" s="8" t="s">
        <v>60</v>
      </c>
      <c r="J94" s="3" t="s">
        <v>3</v>
      </c>
      <c r="K94" s="3">
        <v>1</v>
      </c>
      <c r="L94" s="3">
        <v>19000</v>
      </c>
      <c r="M94" s="3"/>
      <c r="N94" s="3"/>
      <c r="O94" s="3">
        <v>19000</v>
      </c>
      <c r="P94" s="3"/>
    </row>
    <row r="95" spans="1:16" ht="15.75">
      <c r="A95" s="3"/>
      <c r="B95" s="20"/>
      <c r="C95" s="3"/>
      <c r="D95" s="3"/>
      <c r="E95" s="9"/>
      <c r="F95" s="9"/>
      <c r="G95" s="9"/>
      <c r="H95" s="9"/>
      <c r="I95" s="4"/>
      <c r="J95" s="3"/>
      <c r="K95" s="3"/>
      <c r="L95" s="3"/>
      <c r="M95" s="3"/>
      <c r="N95" s="3"/>
      <c r="O95" s="3"/>
      <c r="P95" s="3"/>
    </row>
    <row r="96" spans="1:16" s="5" customFormat="1" ht="15.75">
      <c r="A96" s="4"/>
      <c r="B96" s="4" t="s">
        <v>42</v>
      </c>
      <c r="C96" s="4"/>
      <c r="D96" s="4"/>
      <c r="E96" s="9"/>
      <c r="F96" s="9"/>
      <c r="G96" s="9"/>
      <c r="H96" s="9"/>
      <c r="I96" s="4"/>
      <c r="J96" s="4"/>
      <c r="K96" s="4"/>
      <c r="L96" s="4">
        <f>SUM(L94:L95)</f>
        <v>19000</v>
      </c>
      <c r="M96" s="4"/>
      <c r="N96" s="4">
        <f>SUM(N94:N95)</f>
        <v>0</v>
      </c>
      <c r="O96" s="4">
        <f>SUM(O94:O95)</f>
        <v>19000</v>
      </c>
      <c r="P96" s="4">
        <f>SUM(P94:P95)</f>
        <v>0</v>
      </c>
    </row>
    <row r="97" spans="1:16" ht="15.75">
      <c r="A97" s="4"/>
      <c r="B97" s="4" t="s">
        <v>43</v>
      </c>
      <c r="C97" s="4"/>
      <c r="D97" s="4"/>
      <c r="E97" s="9"/>
      <c r="F97" s="9"/>
      <c r="G97" s="9"/>
      <c r="H97" s="9"/>
      <c r="I97" s="4"/>
      <c r="J97" s="4"/>
      <c r="K97" s="4"/>
      <c r="L97" s="4">
        <f>E94*0.2</f>
        <v>5518.214400000001</v>
      </c>
      <c r="M97" s="4">
        <f>L97/4</f>
        <v>1379.5536000000002</v>
      </c>
      <c r="N97" s="4">
        <f>L97/4</f>
        <v>1379.5536000000002</v>
      </c>
      <c r="O97" s="4">
        <f>L97/4</f>
        <v>1379.5536000000002</v>
      </c>
      <c r="P97" s="4">
        <f>L97/4</f>
        <v>1379.5536000000002</v>
      </c>
    </row>
    <row r="98" spans="1:16" ht="15.75">
      <c r="A98" s="4"/>
      <c r="B98" s="4" t="s">
        <v>44</v>
      </c>
      <c r="C98" s="4"/>
      <c r="D98" s="4"/>
      <c r="E98" s="9"/>
      <c r="F98" s="9"/>
      <c r="G98" s="9"/>
      <c r="H98" s="9"/>
      <c r="I98" s="4"/>
      <c r="J98" s="4"/>
      <c r="K98" s="4"/>
      <c r="L98" s="4">
        <f>L96+L97</f>
        <v>24518.2144</v>
      </c>
      <c r="M98" s="4">
        <f>M96+M97</f>
        <v>1379.5536000000002</v>
      </c>
      <c r="N98" s="4">
        <f>N96+N97</f>
        <v>1379.5536000000002</v>
      </c>
      <c r="O98" s="4">
        <f>O96+O97</f>
        <v>20379.5536</v>
      </c>
      <c r="P98" s="4">
        <f>P96+P97</f>
        <v>1379.5536000000002</v>
      </c>
    </row>
    <row r="99" spans="5:8" ht="15.75">
      <c r="E99" s="9"/>
      <c r="F99" s="9"/>
      <c r="G99" s="9"/>
      <c r="H99" s="9"/>
    </row>
    <row r="100" spans="1:16" ht="31.5">
      <c r="A100" s="3">
        <v>17</v>
      </c>
      <c r="B100" s="16" t="s">
        <v>23</v>
      </c>
      <c r="C100" s="3">
        <v>346</v>
      </c>
      <c r="D100" s="3">
        <v>6.68</v>
      </c>
      <c r="E100" s="9">
        <f>C100*D100*12</f>
        <v>27735.359999999997</v>
      </c>
      <c r="F100" s="9">
        <f>E100*0.075</f>
        <v>2080.1519999999996</v>
      </c>
      <c r="G100" s="9">
        <f>E100*0.03</f>
        <v>832.0607999999999</v>
      </c>
      <c r="H100" s="9">
        <f>E100-F100-G100</f>
        <v>24823.1472</v>
      </c>
      <c r="I100" s="8" t="s">
        <v>61</v>
      </c>
      <c r="J100" s="3" t="s">
        <v>3</v>
      </c>
      <c r="K100" s="3">
        <v>2</v>
      </c>
      <c r="L100" s="3">
        <v>3000</v>
      </c>
      <c r="M100" s="3">
        <v>3000</v>
      </c>
      <c r="N100" s="3"/>
      <c r="O100" s="3"/>
      <c r="P100" s="3"/>
    </row>
    <row r="101" spans="1:16" ht="31.5">
      <c r="A101" s="3"/>
      <c r="B101" s="20"/>
      <c r="C101" s="3"/>
      <c r="D101" s="3"/>
      <c r="E101" s="9"/>
      <c r="F101" s="9"/>
      <c r="G101" s="9"/>
      <c r="H101" s="9"/>
      <c r="I101" s="8" t="s">
        <v>29</v>
      </c>
      <c r="J101" s="3" t="s">
        <v>3</v>
      </c>
      <c r="K101" s="3">
        <v>1</v>
      </c>
      <c r="L101" s="3">
        <v>16000</v>
      </c>
      <c r="M101" s="3"/>
      <c r="N101" s="3"/>
      <c r="O101" s="3">
        <v>16000</v>
      </c>
      <c r="P101" s="3"/>
    </row>
    <row r="102" spans="1:16" s="5" customFormat="1" ht="15.75">
      <c r="A102" s="4"/>
      <c r="B102" s="4" t="s">
        <v>42</v>
      </c>
      <c r="C102" s="4"/>
      <c r="D102" s="4"/>
      <c r="E102" s="9"/>
      <c r="F102" s="9"/>
      <c r="G102" s="9"/>
      <c r="H102" s="9"/>
      <c r="I102" s="4"/>
      <c r="J102" s="4"/>
      <c r="K102" s="4"/>
      <c r="L102" s="4">
        <f>SUM(L100:L101)</f>
        <v>19000</v>
      </c>
      <c r="M102" s="4"/>
      <c r="N102" s="4">
        <f>SUM(N100:N101)</f>
        <v>0</v>
      </c>
      <c r="O102" s="4">
        <f>SUM(O100:O101)</f>
        <v>16000</v>
      </c>
      <c r="P102" s="4">
        <f>SUM(P100:P101)</f>
        <v>0</v>
      </c>
    </row>
    <row r="103" spans="1:16" ht="15.75">
      <c r="A103" s="4"/>
      <c r="B103" s="4" t="s">
        <v>43</v>
      </c>
      <c r="C103" s="4"/>
      <c r="D103" s="4"/>
      <c r="E103" s="9"/>
      <c r="F103" s="9"/>
      <c r="G103" s="9"/>
      <c r="H103" s="9"/>
      <c r="I103" s="4"/>
      <c r="J103" s="4"/>
      <c r="K103" s="4"/>
      <c r="L103" s="4">
        <f>E100*0.2</f>
        <v>5547.072</v>
      </c>
      <c r="M103" s="4">
        <f>L103/4</f>
        <v>1386.768</v>
      </c>
      <c r="N103" s="4">
        <f>L103/4</f>
        <v>1386.768</v>
      </c>
      <c r="O103" s="4">
        <f>L103/4</f>
        <v>1386.768</v>
      </c>
      <c r="P103" s="4">
        <f>L103/4</f>
        <v>1386.768</v>
      </c>
    </row>
    <row r="104" spans="1:16" ht="15.75">
      <c r="A104" s="4"/>
      <c r="B104" s="4" t="s">
        <v>44</v>
      </c>
      <c r="C104" s="4"/>
      <c r="D104" s="4"/>
      <c r="E104" s="9"/>
      <c r="F104" s="9"/>
      <c r="G104" s="9"/>
      <c r="H104" s="9"/>
      <c r="I104" s="4"/>
      <c r="J104" s="4"/>
      <c r="K104" s="4"/>
      <c r="L104" s="4">
        <f>L102+L103</f>
        <v>24547.072</v>
      </c>
      <c r="M104" s="4">
        <f>M102+M103</f>
        <v>1386.768</v>
      </c>
      <c r="N104" s="4">
        <f>N102+N103</f>
        <v>1386.768</v>
      </c>
      <c r="O104" s="4">
        <f>O102+O103</f>
        <v>17386.768</v>
      </c>
      <c r="P104" s="4">
        <f>P102+P103</f>
        <v>1386.768</v>
      </c>
    </row>
    <row r="105" spans="5:8" ht="15.75">
      <c r="E105" s="9"/>
      <c r="F105" s="9"/>
      <c r="G105" s="9"/>
      <c r="H105" s="9"/>
    </row>
    <row r="106" spans="1:16" ht="31.5">
      <c r="A106" s="3">
        <v>18</v>
      </c>
      <c r="B106" s="16" t="s">
        <v>24</v>
      </c>
      <c r="C106" s="3">
        <v>346.6</v>
      </c>
      <c r="D106" s="3">
        <v>6.68</v>
      </c>
      <c r="E106" s="9">
        <f>C106*D106*12</f>
        <v>27783.456</v>
      </c>
      <c r="F106" s="9">
        <f>E106*0.075</f>
        <v>2083.7592</v>
      </c>
      <c r="G106" s="9">
        <f>E106*0.03</f>
        <v>833.5036799999999</v>
      </c>
      <c r="H106" s="9">
        <f>E106-F106-G106</f>
        <v>24866.193119999996</v>
      </c>
      <c r="I106" s="8" t="s">
        <v>29</v>
      </c>
      <c r="J106" s="3" t="s">
        <v>3</v>
      </c>
      <c r="K106" s="3">
        <v>1</v>
      </c>
      <c r="L106" s="3">
        <v>16000</v>
      </c>
      <c r="M106" s="3"/>
      <c r="N106" s="3"/>
      <c r="O106" s="3">
        <v>16000</v>
      </c>
      <c r="P106" s="3"/>
    </row>
    <row r="107" spans="1:16" ht="15.75">
      <c r="A107" s="3"/>
      <c r="B107" s="20"/>
      <c r="C107" s="3"/>
      <c r="D107" s="3"/>
      <c r="E107" s="9"/>
      <c r="F107" s="9"/>
      <c r="G107" s="9"/>
      <c r="H107" s="9"/>
      <c r="I107" s="4"/>
      <c r="J107" s="3"/>
      <c r="K107" s="3"/>
      <c r="L107" s="3"/>
      <c r="M107" s="3"/>
      <c r="N107" s="3"/>
      <c r="O107" s="3"/>
      <c r="P107" s="3"/>
    </row>
    <row r="108" spans="1:16" s="5" customFormat="1" ht="15.75">
      <c r="A108" s="4"/>
      <c r="B108" s="4" t="s">
        <v>42</v>
      </c>
      <c r="C108" s="4"/>
      <c r="D108" s="4"/>
      <c r="E108" s="9"/>
      <c r="F108" s="9"/>
      <c r="G108" s="9"/>
      <c r="H108" s="9"/>
      <c r="I108" s="4"/>
      <c r="J108" s="4"/>
      <c r="K108" s="4"/>
      <c r="L108" s="4">
        <f>SUM(L106:L107)</f>
        <v>16000</v>
      </c>
      <c r="M108" s="4">
        <f>M106+M107</f>
        <v>0</v>
      </c>
      <c r="N108" s="4">
        <f>SUM(N106:N107)</f>
        <v>0</v>
      </c>
      <c r="O108" s="4">
        <f>SUM(O106:O107)</f>
        <v>16000</v>
      </c>
      <c r="P108" s="4">
        <f>SUM(P106:P107)</f>
        <v>0</v>
      </c>
    </row>
    <row r="109" spans="1:16" ht="15.75">
      <c r="A109" s="4"/>
      <c r="B109" s="4" t="s">
        <v>43</v>
      </c>
      <c r="C109" s="4"/>
      <c r="D109" s="4"/>
      <c r="E109" s="9"/>
      <c r="F109" s="9"/>
      <c r="G109" s="9"/>
      <c r="H109" s="9"/>
      <c r="I109" s="4"/>
      <c r="J109" s="4"/>
      <c r="K109" s="4"/>
      <c r="L109" s="4">
        <f>E106*0.2</f>
        <v>5556.6912</v>
      </c>
      <c r="M109" s="4">
        <f>L109/4</f>
        <v>1389.1728</v>
      </c>
      <c r="N109" s="4">
        <f>L109/4</f>
        <v>1389.1728</v>
      </c>
      <c r="O109" s="4">
        <f>L109/4</f>
        <v>1389.1728</v>
      </c>
      <c r="P109" s="4">
        <f>L109/4</f>
        <v>1389.1728</v>
      </c>
    </row>
    <row r="110" spans="1:16" ht="15.75">
      <c r="A110" s="4"/>
      <c r="B110" s="4" t="s">
        <v>44</v>
      </c>
      <c r="C110" s="4"/>
      <c r="D110" s="4"/>
      <c r="E110" s="9"/>
      <c r="F110" s="9"/>
      <c r="G110" s="9"/>
      <c r="H110" s="9"/>
      <c r="I110" s="4"/>
      <c r="J110" s="4"/>
      <c r="K110" s="4"/>
      <c r="L110" s="4">
        <f>L108+L109</f>
        <v>21556.6912</v>
      </c>
      <c r="M110" s="4">
        <f>M108+M109</f>
        <v>1389.1728</v>
      </c>
      <c r="N110" s="4">
        <f>N108+N109</f>
        <v>1389.1728</v>
      </c>
      <c r="O110" s="4">
        <f>O108+O109</f>
        <v>17389.1728</v>
      </c>
      <c r="P110" s="4">
        <f>P108+P109</f>
        <v>1389.1728</v>
      </c>
    </row>
    <row r="111" spans="5:8" ht="15.75">
      <c r="E111" s="9"/>
      <c r="F111" s="9"/>
      <c r="G111" s="9"/>
      <c r="H111" s="9"/>
    </row>
    <row r="112" spans="1:16" ht="31.5">
      <c r="A112" s="3">
        <v>19</v>
      </c>
      <c r="B112" s="16" t="s">
        <v>54</v>
      </c>
      <c r="C112" s="3">
        <v>350.7</v>
      </c>
      <c r="D112" s="3">
        <v>6.68</v>
      </c>
      <c r="E112" s="9">
        <f>C112*D112*12</f>
        <v>28112.112</v>
      </c>
      <c r="F112" s="9">
        <f>E112*0.075</f>
        <v>2108.4084</v>
      </c>
      <c r="G112" s="9">
        <f>E112*0.03</f>
        <v>843.36336</v>
      </c>
      <c r="H112" s="9">
        <f>E112-F112-G112</f>
        <v>25160.34024</v>
      </c>
      <c r="I112" s="8" t="s">
        <v>75</v>
      </c>
      <c r="J112" s="3" t="s">
        <v>3</v>
      </c>
      <c r="K112" s="3">
        <v>1</v>
      </c>
      <c r="L112" s="3">
        <v>18000</v>
      </c>
      <c r="M112" s="3"/>
      <c r="N112" s="3"/>
      <c r="O112" s="3">
        <v>18000</v>
      </c>
      <c r="P112" s="3"/>
    </row>
    <row r="113" spans="1:16" ht="15.75">
      <c r="A113" s="3"/>
      <c r="B113" s="20"/>
      <c r="C113" s="3"/>
      <c r="D113" s="3"/>
      <c r="E113" s="9"/>
      <c r="F113" s="9"/>
      <c r="G113" s="9"/>
      <c r="H113" s="9"/>
      <c r="I113" s="4"/>
      <c r="J113" s="3"/>
      <c r="K113" s="3"/>
      <c r="L113" s="3"/>
      <c r="M113" s="3"/>
      <c r="N113" s="3"/>
      <c r="O113" s="3"/>
      <c r="P113" s="3"/>
    </row>
    <row r="114" spans="1:16" s="5" customFormat="1" ht="15.75">
      <c r="A114" s="4"/>
      <c r="B114" s="4" t="s">
        <v>42</v>
      </c>
      <c r="C114" s="4"/>
      <c r="D114" s="4"/>
      <c r="E114" s="9"/>
      <c r="F114" s="9"/>
      <c r="G114" s="9"/>
      <c r="H114" s="9"/>
      <c r="I114" s="4"/>
      <c r="J114" s="4"/>
      <c r="K114" s="4"/>
      <c r="L114" s="4">
        <f>SUM(L112:L113)</f>
        <v>18000</v>
      </c>
      <c r="M114" s="4">
        <f>M112+M113</f>
        <v>0</v>
      </c>
      <c r="N114" s="4">
        <f>SUM(N112:N113)</f>
        <v>0</v>
      </c>
      <c r="O114" s="4">
        <f>SUM(O112:O113)</f>
        <v>18000</v>
      </c>
      <c r="P114" s="4">
        <f>SUM(P112:P113)</f>
        <v>0</v>
      </c>
    </row>
    <row r="115" spans="1:16" ht="15.75">
      <c r="A115" s="4"/>
      <c r="B115" s="4" t="s">
        <v>43</v>
      </c>
      <c r="C115" s="4"/>
      <c r="D115" s="4"/>
      <c r="E115" s="9"/>
      <c r="F115" s="9"/>
      <c r="G115" s="9"/>
      <c r="H115" s="9"/>
      <c r="I115" s="4"/>
      <c r="J115" s="4"/>
      <c r="K115" s="4"/>
      <c r="L115" s="4">
        <f>E112*0.2</f>
        <v>5622.4224</v>
      </c>
      <c r="M115" s="4">
        <f>L115/4</f>
        <v>1405.6056</v>
      </c>
      <c r="N115" s="4">
        <f>L115/4</f>
        <v>1405.6056</v>
      </c>
      <c r="O115" s="4">
        <f>L115/4</f>
        <v>1405.6056</v>
      </c>
      <c r="P115" s="4">
        <f>L115/4</f>
        <v>1405.6056</v>
      </c>
    </row>
    <row r="116" spans="1:16" ht="15.75">
      <c r="A116" s="4"/>
      <c r="B116" s="4" t="s">
        <v>44</v>
      </c>
      <c r="C116" s="4"/>
      <c r="D116" s="4"/>
      <c r="E116" s="9"/>
      <c r="F116" s="9"/>
      <c r="G116" s="9"/>
      <c r="H116" s="9"/>
      <c r="I116" s="4"/>
      <c r="J116" s="4"/>
      <c r="K116" s="4"/>
      <c r="L116" s="4">
        <f>L114+L115</f>
        <v>23622.4224</v>
      </c>
      <c r="M116" s="4">
        <f>M114+M115</f>
        <v>1405.6056</v>
      </c>
      <c r="N116" s="4">
        <f>N114+N115</f>
        <v>1405.6056</v>
      </c>
      <c r="O116" s="4">
        <f>O114+O115</f>
        <v>19405.6056</v>
      </c>
      <c r="P116" s="4">
        <f>P114+P115</f>
        <v>1405.6056</v>
      </c>
    </row>
    <row r="117" spans="5:8" ht="15.75">
      <c r="E117" s="9"/>
      <c r="F117" s="9"/>
      <c r="G117" s="9"/>
      <c r="H117" s="9"/>
    </row>
    <row r="118" spans="1:16" s="13" customFormat="1" ht="31.5">
      <c r="A118" s="10">
        <v>20</v>
      </c>
      <c r="B118" s="21" t="s">
        <v>25</v>
      </c>
      <c r="C118" s="10">
        <v>634.1</v>
      </c>
      <c r="D118" s="10">
        <v>5.55</v>
      </c>
      <c r="E118" s="11">
        <f>C118*D118*12</f>
        <v>42231.06</v>
      </c>
      <c r="F118" s="9">
        <f>E118*0.075</f>
        <v>3167.3295</v>
      </c>
      <c r="G118" s="9">
        <f>E118*0.03</f>
        <v>1266.9317999999998</v>
      </c>
      <c r="H118" s="9">
        <f>E118-F118-G118</f>
        <v>37796.7987</v>
      </c>
      <c r="I118" s="12" t="s">
        <v>62</v>
      </c>
      <c r="J118" s="10" t="s">
        <v>3</v>
      </c>
      <c r="K118" s="10">
        <v>2</v>
      </c>
      <c r="L118" s="10">
        <v>29000</v>
      </c>
      <c r="M118" s="10"/>
      <c r="N118" s="10"/>
      <c r="O118" s="10">
        <v>29000</v>
      </c>
      <c r="P118" s="10"/>
    </row>
    <row r="119" spans="1:16" s="13" customFormat="1" ht="15.75">
      <c r="A119" s="10"/>
      <c r="B119" s="22"/>
      <c r="C119" s="10"/>
      <c r="D119" s="10"/>
      <c r="E119" s="11"/>
      <c r="F119" s="9"/>
      <c r="G119" s="9"/>
      <c r="H119" s="9"/>
      <c r="I119" s="14"/>
      <c r="J119" s="10"/>
      <c r="K119" s="10"/>
      <c r="L119" s="10"/>
      <c r="M119" s="10"/>
      <c r="N119" s="10"/>
      <c r="O119" s="10"/>
      <c r="P119" s="10"/>
    </row>
    <row r="120" spans="1:16" s="15" customFormat="1" ht="15.75">
      <c r="A120" s="14"/>
      <c r="B120" s="14" t="s">
        <v>42</v>
      </c>
      <c r="C120" s="14"/>
      <c r="D120" s="14"/>
      <c r="E120" s="11"/>
      <c r="F120" s="9"/>
      <c r="G120" s="9"/>
      <c r="H120" s="9"/>
      <c r="I120" s="14"/>
      <c r="J120" s="14"/>
      <c r="K120" s="14"/>
      <c r="L120" s="14">
        <f>SUM(L118:L119)</f>
        <v>29000</v>
      </c>
      <c r="M120" s="14">
        <f>M118+M119</f>
        <v>0</v>
      </c>
      <c r="N120" s="14">
        <f>SUM(N118:N119)</f>
        <v>0</v>
      </c>
      <c r="O120" s="14">
        <f>SUM(O118:O119)</f>
        <v>29000</v>
      </c>
      <c r="P120" s="14">
        <f>SUM(P118:P119)</f>
        <v>0</v>
      </c>
    </row>
    <row r="121" spans="1:16" s="13" customFormat="1" ht="15.75">
      <c r="A121" s="14"/>
      <c r="B121" s="14" t="s">
        <v>43</v>
      </c>
      <c r="C121" s="14"/>
      <c r="D121" s="14"/>
      <c r="E121" s="11"/>
      <c r="F121" s="9"/>
      <c r="G121" s="9"/>
      <c r="H121" s="9"/>
      <c r="I121" s="14"/>
      <c r="J121" s="14"/>
      <c r="K121" s="14"/>
      <c r="L121" s="14">
        <f>E118*0.2</f>
        <v>8446.212</v>
      </c>
      <c r="M121" s="14">
        <f>L121/4</f>
        <v>2111.553</v>
      </c>
      <c r="N121" s="14">
        <f>L121/4</f>
        <v>2111.553</v>
      </c>
      <c r="O121" s="14">
        <f>L121/4</f>
        <v>2111.553</v>
      </c>
      <c r="P121" s="14">
        <f>L121/4</f>
        <v>2111.553</v>
      </c>
    </row>
    <row r="122" spans="1:16" s="13" customFormat="1" ht="15.75">
      <c r="A122" s="14"/>
      <c r="B122" s="14" t="s">
        <v>44</v>
      </c>
      <c r="C122" s="14"/>
      <c r="D122" s="14"/>
      <c r="E122" s="11"/>
      <c r="F122" s="9"/>
      <c r="G122" s="9"/>
      <c r="H122" s="9"/>
      <c r="I122" s="14"/>
      <c r="J122" s="14"/>
      <c r="K122" s="14"/>
      <c r="L122" s="14">
        <f>L120+L121</f>
        <v>37446.212</v>
      </c>
      <c r="M122" s="14">
        <f>M120+M121</f>
        <v>2111.553</v>
      </c>
      <c r="N122" s="14">
        <f>N120+N121</f>
        <v>2111.553</v>
      </c>
      <c r="O122" s="14">
        <f>O120+O121</f>
        <v>31111.553</v>
      </c>
      <c r="P122" s="14">
        <f>P120+P121</f>
        <v>2111.553</v>
      </c>
    </row>
    <row r="123" spans="5:8" ht="15.75">
      <c r="E123" s="9"/>
      <c r="F123" s="9"/>
      <c r="G123" s="9"/>
      <c r="H123" s="9"/>
    </row>
    <row r="124" spans="1:16" ht="31.5">
      <c r="A124" s="3">
        <v>21</v>
      </c>
      <c r="B124" s="16" t="s">
        <v>26</v>
      </c>
      <c r="C124" s="3">
        <v>619.2</v>
      </c>
      <c r="D124" s="3">
        <v>6.68</v>
      </c>
      <c r="E124" s="9">
        <f>C124*D124*12</f>
        <v>49635.072</v>
      </c>
      <c r="F124" s="9">
        <f>E124*0.075</f>
        <v>3722.6304</v>
      </c>
      <c r="G124" s="9">
        <f>E124*0.03</f>
        <v>1489.05216</v>
      </c>
      <c r="H124" s="9">
        <f>E124-F124-G124</f>
        <v>44423.38944</v>
      </c>
      <c r="I124" s="8" t="s">
        <v>62</v>
      </c>
      <c r="J124" s="3" t="s">
        <v>3</v>
      </c>
      <c r="K124" s="3">
        <v>2</v>
      </c>
      <c r="L124" s="3">
        <v>34000</v>
      </c>
      <c r="M124" s="3"/>
      <c r="N124" s="3"/>
      <c r="O124" s="3">
        <v>34000</v>
      </c>
      <c r="P124" s="3"/>
    </row>
    <row r="125" spans="1:16" ht="15.75">
      <c r="A125" s="3"/>
      <c r="B125" s="20"/>
      <c r="C125" s="3"/>
      <c r="D125" s="3"/>
      <c r="E125" s="9"/>
      <c r="F125" s="9"/>
      <c r="G125" s="9"/>
      <c r="H125" s="9"/>
      <c r="I125" s="4"/>
      <c r="J125" s="3"/>
      <c r="K125" s="3"/>
      <c r="L125" s="3"/>
      <c r="M125" s="3"/>
      <c r="N125" s="3"/>
      <c r="O125" s="3"/>
      <c r="P125" s="3"/>
    </row>
    <row r="126" spans="1:16" s="5" customFormat="1" ht="15.75">
      <c r="A126" s="4"/>
      <c r="B126" s="4" t="s">
        <v>42</v>
      </c>
      <c r="C126" s="4"/>
      <c r="D126" s="4"/>
      <c r="E126" s="9"/>
      <c r="F126" s="9"/>
      <c r="G126" s="9"/>
      <c r="H126" s="9"/>
      <c r="I126" s="4"/>
      <c r="J126" s="4"/>
      <c r="K126" s="4"/>
      <c r="L126" s="4">
        <f>SUM(L124:L125)</f>
        <v>34000</v>
      </c>
      <c r="M126" s="4">
        <f>M124+M125</f>
        <v>0</v>
      </c>
      <c r="N126" s="4">
        <f>SUM(N124:N125)</f>
        <v>0</v>
      </c>
      <c r="O126" s="4">
        <f>SUM(O124:O125)</f>
        <v>34000</v>
      </c>
      <c r="P126" s="4">
        <f>SUM(P124:P125)</f>
        <v>0</v>
      </c>
    </row>
    <row r="127" spans="1:16" ht="15.75">
      <c r="A127" s="4"/>
      <c r="B127" s="4" t="s">
        <v>43</v>
      </c>
      <c r="C127" s="4"/>
      <c r="D127" s="4"/>
      <c r="E127" s="9"/>
      <c r="F127" s="9"/>
      <c r="G127" s="9"/>
      <c r="H127" s="9"/>
      <c r="I127" s="4"/>
      <c r="J127" s="4"/>
      <c r="K127" s="4"/>
      <c r="L127" s="4">
        <f>E124*0.2</f>
        <v>9927.0144</v>
      </c>
      <c r="M127" s="4">
        <f>L127/4</f>
        <v>2481.7536</v>
      </c>
      <c r="N127" s="4">
        <f>L127/4</f>
        <v>2481.7536</v>
      </c>
      <c r="O127" s="4">
        <f>L127/4</f>
        <v>2481.7536</v>
      </c>
      <c r="P127" s="4">
        <f>L127/4</f>
        <v>2481.7536</v>
      </c>
    </row>
    <row r="128" spans="1:16" ht="15.75">
      <c r="A128" s="4"/>
      <c r="B128" s="4" t="s">
        <v>44</v>
      </c>
      <c r="C128" s="4"/>
      <c r="D128" s="4"/>
      <c r="E128" s="9"/>
      <c r="F128" s="9"/>
      <c r="G128" s="9"/>
      <c r="H128" s="9"/>
      <c r="I128" s="4"/>
      <c r="J128" s="4"/>
      <c r="K128" s="4"/>
      <c r="L128" s="4">
        <f>L126+L127</f>
        <v>43927.0144</v>
      </c>
      <c r="M128" s="4">
        <f>M126+M127</f>
        <v>2481.7536</v>
      </c>
      <c r="N128" s="4">
        <f>N126+N127</f>
        <v>2481.7536</v>
      </c>
      <c r="O128" s="4">
        <f>O126+O127</f>
        <v>36481.7536</v>
      </c>
      <c r="P128" s="4">
        <f>P126+P127</f>
        <v>2481.7536</v>
      </c>
    </row>
    <row r="129" spans="5:8" ht="15.75">
      <c r="E129" s="9"/>
      <c r="F129" s="9"/>
      <c r="G129" s="9"/>
      <c r="H129" s="9"/>
    </row>
    <row r="130" spans="1:16" ht="47.25">
      <c r="A130" s="3">
        <v>22</v>
      </c>
      <c r="B130" s="16" t="s">
        <v>27</v>
      </c>
      <c r="C130" s="3">
        <v>612.55</v>
      </c>
      <c r="D130" s="3">
        <v>6.68</v>
      </c>
      <c r="E130" s="9">
        <f>C130*D130*12</f>
        <v>49102.007999999994</v>
      </c>
      <c r="F130" s="9">
        <f>E130*0.075</f>
        <v>3682.6505999999995</v>
      </c>
      <c r="G130" s="9">
        <f>E130*0.03</f>
        <v>1473.0602399999998</v>
      </c>
      <c r="H130" s="9">
        <f>E130-F130-G130</f>
        <v>43946.297159999995</v>
      </c>
      <c r="I130" s="8" t="s">
        <v>76</v>
      </c>
      <c r="J130" s="3" t="s">
        <v>4</v>
      </c>
      <c r="K130" s="3">
        <v>20</v>
      </c>
      <c r="L130" s="3">
        <v>34000</v>
      </c>
      <c r="M130" s="3"/>
      <c r="N130" s="3"/>
      <c r="O130" s="3">
        <v>34000</v>
      </c>
      <c r="P130" s="3"/>
    </row>
    <row r="131" spans="1:16" ht="15.75">
      <c r="A131" s="3"/>
      <c r="B131" s="17"/>
      <c r="C131" s="3"/>
      <c r="D131" s="3"/>
      <c r="E131" s="3"/>
      <c r="F131" s="9"/>
      <c r="G131" s="9"/>
      <c r="H131" s="9"/>
      <c r="I131" s="8"/>
      <c r="J131" s="3"/>
      <c r="K131" s="3"/>
      <c r="L131" s="3"/>
      <c r="M131" s="3"/>
      <c r="N131" s="3"/>
      <c r="O131" s="3"/>
      <c r="P131" s="3"/>
    </row>
    <row r="132" spans="1:16" s="5" customFormat="1" ht="15.75">
      <c r="A132" s="4"/>
      <c r="B132" s="4" t="s">
        <v>42</v>
      </c>
      <c r="C132" s="4"/>
      <c r="D132" s="4"/>
      <c r="E132" s="4"/>
      <c r="F132" s="9"/>
      <c r="G132" s="9"/>
      <c r="H132" s="9"/>
      <c r="I132" s="4"/>
      <c r="J132" s="4"/>
      <c r="K132" s="4"/>
      <c r="L132" s="4">
        <f>SUM(L130:L131)</f>
        <v>34000</v>
      </c>
      <c r="M132" s="4"/>
      <c r="N132" s="4">
        <f>SUM(N130:N131)</f>
        <v>0</v>
      </c>
      <c r="O132" s="4">
        <f>SUM(O130:O131)</f>
        <v>34000</v>
      </c>
      <c r="P132" s="4">
        <f>SUM(P130:P131)</f>
        <v>0</v>
      </c>
    </row>
    <row r="133" spans="1:16" ht="15.75">
      <c r="A133" s="4"/>
      <c r="B133" s="4" t="s">
        <v>43</v>
      </c>
      <c r="C133" s="4"/>
      <c r="D133" s="4"/>
      <c r="E133" s="4"/>
      <c r="F133" s="9"/>
      <c r="G133" s="9"/>
      <c r="H133" s="9"/>
      <c r="I133" s="4"/>
      <c r="J133" s="4"/>
      <c r="K133" s="4"/>
      <c r="L133" s="4">
        <f>E130*0.2</f>
        <v>9820.4016</v>
      </c>
      <c r="M133" s="4">
        <f>L133/4</f>
        <v>2455.1004</v>
      </c>
      <c r="N133" s="4">
        <f>L133/4</f>
        <v>2455.1004</v>
      </c>
      <c r="O133" s="4">
        <f>L133/4</f>
        <v>2455.1004</v>
      </c>
      <c r="P133" s="4">
        <f>L133/4</f>
        <v>2455.1004</v>
      </c>
    </row>
    <row r="134" spans="1:16" ht="15.75">
      <c r="A134" s="4"/>
      <c r="B134" s="4" t="s">
        <v>44</v>
      </c>
      <c r="C134" s="4"/>
      <c r="D134" s="4"/>
      <c r="E134" s="4"/>
      <c r="F134" s="9"/>
      <c r="G134" s="9"/>
      <c r="H134" s="9"/>
      <c r="I134" s="4"/>
      <c r="J134" s="4"/>
      <c r="K134" s="4"/>
      <c r="L134" s="4">
        <f>L132+L133</f>
        <v>43820.4016</v>
      </c>
      <c r="M134" s="4">
        <f>M132+M133</f>
        <v>2455.1004</v>
      </c>
      <c r="N134" s="4">
        <f>N132+N133</f>
        <v>2455.1004</v>
      </c>
      <c r="O134" s="4">
        <f>O132+O133</f>
        <v>36455.1004</v>
      </c>
      <c r="P134" s="4">
        <f>P132+P133</f>
        <v>2455.1004</v>
      </c>
    </row>
    <row r="135" spans="6:8" ht="15.75">
      <c r="F135" s="9"/>
      <c r="G135" s="9"/>
      <c r="H135" s="9"/>
    </row>
    <row r="136" spans="1:16" ht="15.75">
      <c r="A136" s="3">
        <v>23</v>
      </c>
      <c r="B136" s="16" t="s">
        <v>5</v>
      </c>
      <c r="C136" s="3">
        <v>352.9</v>
      </c>
      <c r="D136" s="3">
        <v>6.68</v>
      </c>
      <c r="E136" s="9">
        <f>C136*D136*12</f>
        <v>28288.464</v>
      </c>
      <c r="F136" s="9">
        <f>E136*0.075</f>
        <v>2121.6348</v>
      </c>
      <c r="G136" s="9">
        <f>E136*0.03</f>
        <v>848.65392</v>
      </c>
      <c r="H136" s="9">
        <f>E136-F136-G136</f>
        <v>25318.17528</v>
      </c>
      <c r="I136" s="8" t="s">
        <v>57</v>
      </c>
      <c r="J136" s="3" t="s">
        <v>4</v>
      </c>
      <c r="K136" s="3">
        <v>12</v>
      </c>
      <c r="L136" s="3">
        <v>19000</v>
      </c>
      <c r="M136" s="3"/>
      <c r="N136" s="3">
        <v>19000</v>
      </c>
      <c r="O136" s="3"/>
      <c r="P136" s="3"/>
    </row>
    <row r="137" spans="1:16" ht="15.75">
      <c r="A137" s="3"/>
      <c r="B137" s="17"/>
      <c r="C137" s="3"/>
      <c r="D137" s="3"/>
      <c r="E137" s="3"/>
      <c r="F137" s="9"/>
      <c r="G137" s="9"/>
      <c r="H137" s="9"/>
      <c r="I137" s="8"/>
      <c r="J137" s="3"/>
      <c r="K137" s="3"/>
      <c r="L137" s="3"/>
      <c r="M137" s="3"/>
      <c r="N137" s="3"/>
      <c r="O137" s="3"/>
      <c r="P137" s="3"/>
    </row>
    <row r="138" spans="1:16" ht="15.75">
      <c r="A138" s="3"/>
      <c r="B138" s="17"/>
      <c r="C138" s="3"/>
      <c r="D138" s="3"/>
      <c r="E138" s="3"/>
      <c r="F138" s="9"/>
      <c r="G138" s="9"/>
      <c r="H138" s="9"/>
      <c r="I138" s="8"/>
      <c r="J138" s="3"/>
      <c r="K138" s="3"/>
      <c r="L138" s="3"/>
      <c r="M138" s="3"/>
      <c r="N138" s="3"/>
      <c r="O138" s="3"/>
      <c r="P138" s="3"/>
    </row>
    <row r="139" spans="1:16" ht="15.75">
      <c r="A139" s="3"/>
      <c r="B139" s="20"/>
      <c r="C139" s="3"/>
      <c r="D139" s="3"/>
      <c r="E139" s="3"/>
      <c r="F139" s="9"/>
      <c r="G139" s="9"/>
      <c r="H139" s="9"/>
      <c r="I139" s="4"/>
      <c r="J139" s="3"/>
      <c r="K139" s="3"/>
      <c r="L139" s="3"/>
      <c r="M139" s="3"/>
      <c r="N139" s="3"/>
      <c r="O139" s="3"/>
      <c r="P139" s="3"/>
    </row>
    <row r="140" spans="1:16" s="5" customFormat="1" ht="15.75">
      <c r="A140" s="4"/>
      <c r="B140" s="4" t="s">
        <v>42</v>
      </c>
      <c r="C140" s="4"/>
      <c r="D140" s="4"/>
      <c r="E140" s="4"/>
      <c r="F140" s="9"/>
      <c r="G140" s="9"/>
      <c r="H140" s="9"/>
      <c r="I140" s="4"/>
      <c r="J140" s="4"/>
      <c r="K140" s="4"/>
      <c r="L140" s="4">
        <f>SUM(L136:L139)</f>
        <v>19000</v>
      </c>
      <c r="M140" s="4">
        <f>M136+M139</f>
        <v>0</v>
      </c>
      <c r="N140" s="4">
        <f>SUM(N136:N139)</f>
        <v>19000</v>
      </c>
      <c r="O140" s="4">
        <f>SUM(O136:O139)</f>
        <v>0</v>
      </c>
      <c r="P140" s="4">
        <f>SUM(P136:P139)</f>
        <v>0</v>
      </c>
    </row>
    <row r="141" spans="1:16" ht="15.75">
      <c r="A141" s="4"/>
      <c r="B141" s="4" t="s">
        <v>43</v>
      </c>
      <c r="C141" s="4"/>
      <c r="D141" s="4"/>
      <c r="E141" s="4"/>
      <c r="F141" s="9"/>
      <c r="G141" s="9"/>
      <c r="H141" s="9"/>
      <c r="I141" s="4"/>
      <c r="J141" s="4"/>
      <c r="K141" s="4"/>
      <c r="L141" s="4">
        <f>E136*0.2</f>
        <v>5657.692800000001</v>
      </c>
      <c r="M141" s="4">
        <f>L141/4</f>
        <v>1414.4232000000002</v>
      </c>
      <c r="N141" s="4">
        <f>L141/4</f>
        <v>1414.4232000000002</v>
      </c>
      <c r="O141" s="4">
        <f>L141/4</f>
        <v>1414.4232000000002</v>
      </c>
      <c r="P141" s="4">
        <f>L141/4</f>
        <v>1414.4232000000002</v>
      </c>
    </row>
    <row r="142" spans="1:16" ht="15.75">
      <c r="A142" s="4"/>
      <c r="B142" s="4" t="s">
        <v>44</v>
      </c>
      <c r="C142" s="4"/>
      <c r="D142" s="4"/>
      <c r="E142" s="4"/>
      <c r="F142" s="9"/>
      <c r="G142" s="9"/>
      <c r="H142" s="9"/>
      <c r="I142" s="4"/>
      <c r="J142" s="4"/>
      <c r="K142" s="4"/>
      <c r="L142" s="4">
        <f>L140+L141</f>
        <v>24657.6928</v>
      </c>
      <c r="M142" s="4">
        <f>M140+M141</f>
        <v>1414.4232000000002</v>
      </c>
      <c r="N142" s="4">
        <f>N140+N141</f>
        <v>20414.4232</v>
      </c>
      <c r="O142" s="4">
        <f>O140+O141</f>
        <v>1414.4232000000002</v>
      </c>
      <c r="P142" s="4">
        <f>P140+P141</f>
        <v>1414.4232000000002</v>
      </c>
    </row>
    <row r="143" spans="6:8" ht="15.75">
      <c r="F143" s="9"/>
      <c r="G143" s="9"/>
      <c r="H143" s="9"/>
    </row>
    <row r="144" spans="1:16" ht="31.5">
      <c r="A144" s="3">
        <v>24</v>
      </c>
      <c r="B144" s="16" t="s">
        <v>6</v>
      </c>
      <c r="C144" s="3">
        <v>370.7</v>
      </c>
      <c r="D144" s="3">
        <v>6.68</v>
      </c>
      <c r="E144" s="9">
        <f>C144*D144*12</f>
        <v>29715.311999999998</v>
      </c>
      <c r="F144" s="9">
        <f>E144*0.075</f>
        <v>2228.6483999999996</v>
      </c>
      <c r="G144" s="9">
        <f>E144*0.03</f>
        <v>891.45936</v>
      </c>
      <c r="H144" s="9">
        <f>E144-F144-G144</f>
        <v>26595.20424</v>
      </c>
      <c r="I144" s="8" t="s">
        <v>62</v>
      </c>
      <c r="J144" s="3" t="s">
        <v>3</v>
      </c>
      <c r="K144" s="3">
        <v>2</v>
      </c>
      <c r="L144" s="3">
        <v>20000</v>
      </c>
      <c r="M144" s="3"/>
      <c r="N144" s="3"/>
      <c r="O144" s="3">
        <v>20000</v>
      </c>
      <c r="P144" s="3"/>
    </row>
    <row r="145" spans="1:16" ht="15.75">
      <c r="A145" s="3"/>
      <c r="B145" s="17"/>
      <c r="C145" s="3"/>
      <c r="D145" s="3"/>
      <c r="E145" s="3"/>
      <c r="F145" s="9"/>
      <c r="G145" s="9"/>
      <c r="H145" s="9"/>
      <c r="I145" s="8"/>
      <c r="J145" s="3"/>
      <c r="K145" s="3"/>
      <c r="L145" s="3"/>
      <c r="M145" s="3"/>
      <c r="N145" s="3"/>
      <c r="O145" s="3"/>
      <c r="P145" s="3"/>
    </row>
    <row r="146" spans="1:16" ht="15.75">
      <c r="A146" s="3"/>
      <c r="B146" s="17"/>
      <c r="C146" s="3"/>
      <c r="D146" s="3"/>
      <c r="E146" s="3"/>
      <c r="F146" s="9"/>
      <c r="G146" s="9"/>
      <c r="H146" s="9"/>
      <c r="I146" s="8"/>
      <c r="J146" s="3"/>
      <c r="K146" s="3"/>
      <c r="L146" s="3"/>
      <c r="M146" s="3"/>
      <c r="N146" s="3"/>
      <c r="O146" s="3"/>
      <c r="P146" s="3"/>
    </row>
    <row r="147" spans="1:16" ht="15.75">
      <c r="A147" s="3"/>
      <c r="B147" s="20"/>
      <c r="C147" s="3"/>
      <c r="D147" s="3"/>
      <c r="E147" s="3"/>
      <c r="F147" s="9"/>
      <c r="G147" s="9"/>
      <c r="H147" s="9"/>
      <c r="I147" s="4"/>
      <c r="J147" s="3"/>
      <c r="K147" s="3"/>
      <c r="L147" s="3"/>
      <c r="M147" s="3"/>
      <c r="N147" s="3"/>
      <c r="O147" s="3"/>
      <c r="P147" s="3"/>
    </row>
    <row r="148" spans="1:16" s="5" customFormat="1" ht="15.75">
      <c r="A148" s="4"/>
      <c r="B148" s="4" t="s">
        <v>42</v>
      </c>
      <c r="C148" s="4"/>
      <c r="D148" s="4"/>
      <c r="E148" s="4"/>
      <c r="F148" s="9"/>
      <c r="G148" s="9"/>
      <c r="H148" s="9"/>
      <c r="I148" s="4"/>
      <c r="J148" s="4"/>
      <c r="K148" s="4"/>
      <c r="L148" s="4">
        <f>SUM(L144:L147)</f>
        <v>20000</v>
      </c>
      <c r="M148" s="4">
        <f>M144+M147</f>
        <v>0</v>
      </c>
      <c r="N148" s="4">
        <f>SUM(N144:N147)</f>
        <v>0</v>
      </c>
      <c r="O148" s="4">
        <f>SUM(O144:O147)</f>
        <v>20000</v>
      </c>
      <c r="P148" s="4">
        <f>SUM(P144:P147)</f>
        <v>0</v>
      </c>
    </row>
    <row r="149" spans="1:16" ht="15.75">
      <c r="A149" s="4"/>
      <c r="B149" s="4" t="s">
        <v>43</v>
      </c>
      <c r="C149" s="4"/>
      <c r="D149" s="4"/>
      <c r="E149" s="4"/>
      <c r="F149" s="9"/>
      <c r="G149" s="9"/>
      <c r="H149" s="9"/>
      <c r="I149" s="4"/>
      <c r="J149" s="4"/>
      <c r="K149" s="4"/>
      <c r="L149" s="4">
        <f>E144*0.2</f>
        <v>5943.0624</v>
      </c>
      <c r="M149" s="4">
        <f>L149/4</f>
        <v>1485.7656</v>
      </c>
      <c r="N149" s="4">
        <f>L149/4</f>
        <v>1485.7656</v>
      </c>
      <c r="O149" s="4">
        <f>L149/4</f>
        <v>1485.7656</v>
      </c>
      <c r="P149" s="4">
        <f>L149/4</f>
        <v>1485.7656</v>
      </c>
    </row>
    <row r="150" spans="1:16" ht="15.75">
      <c r="A150" s="4"/>
      <c r="B150" s="4" t="s">
        <v>44</v>
      </c>
      <c r="C150" s="4"/>
      <c r="D150" s="4"/>
      <c r="E150" s="4"/>
      <c r="F150" s="9"/>
      <c r="G150" s="9"/>
      <c r="H150" s="9"/>
      <c r="I150" s="4"/>
      <c r="J150" s="4"/>
      <c r="K150" s="4"/>
      <c r="L150" s="4">
        <f>L148+L149</f>
        <v>25943.0624</v>
      </c>
      <c r="M150" s="4">
        <f>M148+M149</f>
        <v>1485.7656</v>
      </c>
      <c r="N150" s="4">
        <f>N148+N149</f>
        <v>1485.7656</v>
      </c>
      <c r="O150" s="4">
        <f>O148+O149</f>
        <v>21485.7656</v>
      </c>
      <c r="P150" s="4">
        <f>P148+P149</f>
        <v>1485.7656</v>
      </c>
    </row>
    <row r="151" spans="6:8" ht="15.75">
      <c r="F151" s="9"/>
      <c r="G151" s="9"/>
      <c r="H151" s="9"/>
    </row>
    <row r="152" spans="1:16" ht="31.5">
      <c r="A152" s="3">
        <v>25</v>
      </c>
      <c r="B152" s="16" t="s">
        <v>7</v>
      </c>
      <c r="C152" s="3">
        <v>342.7</v>
      </c>
      <c r="D152" s="3">
        <v>6.68</v>
      </c>
      <c r="E152" s="9">
        <f>C152*D152*12</f>
        <v>27470.832</v>
      </c>
      <c r="F152" s="9">
        <f>E152*0.075</f>
        <v>2060.3124</v>
      </c>
      <c r="G152" s="9">
        <f>E152*0.03</f>
        <v>824.1249599999999</v>
      </c>
      <c r="H152" s="9">
        <f>E152-F152-G152</f>
        <v>24586.39464</v>
      </c>
      <c r="I152" s="8" t="s">
        <v>58</v>
      </c>
      <c r="J152" s="3" t="s">
        <v>2</v>
      </c>
      <c r="K152" s="3">
        <v>12</v>
      </c>
      <c r="L152" s="3">
        <v>18000</v>
      </c>
      <c r="M152" s="3"/>
      <c r="N152" s="3"/>
      <c r="O152" s="3">
        <v>18000</v>
      </c>
      <c r="P152" s="3"/>
    </row>
    <row r="153" spans="1:16" ht="15.75">
      <c r="A153" s="3"/>
      <c r="B153" s="17"/>
      <c r="C153" s="3"/>
      <c r="D153" s="3"/>
      <c r="E153" s="3"/>
      <c r="F153" s="9"/>
      <c r="G153" s="9"/>
      <c r="H153" s="9"/>
      <c r="I153" s="8"/>
      <c r="J153" s="3"/>
      <c r="K153" s="3"/>
      <c r="L153" s="3"/>
      <c r="M153" s="3"/>
      <c r="N153" s="3"/>
      <c r="O153" s="3"/>
      <c r="P153" s="3"/>
    </row>
    <row r="154" spans="1:16" s="5" customFormat="1" ht="15.75">
      <c r="A154" s="4"/>
      <c r="B154" s="4" t="s">
        <v>42</v>
      </c>
      <c r="C154" s="4"/>
      <c r="D154" s="4"/>
      <c r="E154" s="4"/>
      <c r="F154" s="9"/>
      <c r="G154" s="9"/>
      <c r="H154" s="9"/>
      <c r="I154" s="4"/>
      <c r="J154" s="4"/>
      <c r="K154" s="4"/>
      <c r="L154" s="4">
        <f>SUM(L152:L153)</f>
        <v>18000</v>
      </c>
      <c r="M154" s="4"/>
      <c r="N154" s="4">
        <f>SUM(N152:N153)</f>
        <v>0</v>
      </c>
      <c r="O154" s="4">
        <f>SUM(O152:O153)</f>
        <v>18000</v>
      </c>
      <c r="P154" s="4">
        <f>SUM(P152:P153)</f>
        <v>0</v>
      </c>
    </row>
    <row r="155" spans="1:16" ht="15.75">
      <c r="A155" s="4"/>
      <c r="B155" s="4" t="s">
        <v>43</v>
      </c>
      <c r="C155" s="4"/>
      <c r="D155" s="4"/>
      <c r="E155" s="4"/>
      <c r="F155" s="9"/>
      <c r="G155" s="9"/>
      <c r="H155" s="9"/>
      <c r="I155" s="4"/>
      <c r="J155" s="4"/>
      <c r="K155" s="4"/>
      <c r="L155" s="4">
        <f>E152*0.2</f>
        <v>5494.1664</v>
      </c>
      <c r="M155" s="4">
        <f>L155/4</f>
        <v>1373.5416</v>
      </c>
      <c r="N155" s="4">
        <f>L155/4</f>
        <v>1373.5416</v>
      </c>
      <c r="O155" s="4">
        <f>L155/4</f>
        <v>1373.5416</v>
      </c>
      <c r="P155" s="4">
        <f>L155/4</f>
        <v>1373.5416</v>
      </c>
    </row>
    <row r="156" spans="1:16" ht="15.75">
      <c r="A156" s="4"/>
      <c r="B156" s="4" t="s">
        <v>44</v>
      </c>
      <c r="C156" s="4"/>
      <c r="D156" s="4"/>
      <c r="E156" s="4"/>
      <c r="F156" s="9"/>
      <c r="G156" s="9"/>
      <c r="H156" s="9"/>
      <c r="I156" s="4"/>
      <c r="J156" s="4"/>
      <c r="K156" s="4"/>
      <c r="L156" s="4">
        <f>L154+L155</f>
        <v>23494.166400000002</v>
      </c>
      <c r="M156" s="4">
        <f>M154+M155</f>
        <v>1373.5416</v>
      </c>
      <c r="N156" s="4">
        <f>N154+N155</f>
        <v>1373.5416</v>
      </c>
      <c r="O156" s="4">
        <f>O154+O155</f>
        <v>19373.5416</v>
      </c>
      <c r="P156" s="4">
        <f>P154+P155</f>
        <v>1373.5416</v>
      </c>
    </row>
    <row r="157" spans="6:8" ht="15.75">
      <c r="F157" s="9"/>
      <c r="G157" s="9"/>
      <c r="H157" s="9"/>
    </row>
    <row r="158" spans="1:16" ht="31.5">
      <c r="A158" s="3">
        <v>26</v>
      </c>
      <c r="B158" s="16" t="s">
        <v>8</v>
      </c>
      <c r="C158" s="3">
        <v>380.9</v>
      </c>
      <c r="D158" s="3">
        <v>6.68</v>
      </c>
      <c r="E158" s="9">
        <f>C158*D158*12</f>
        <v>30532.943999999996</v>
      </c>
      <c r="F158" s="9">
        <f>E158*0.075</f>
        <v>2289.9707999999996</v>
      </c>
      <c r="G158" s="9">
        <f>E158*0.03</f>
        <v>915.9883199999998</v>
      </c>
      <c r="H158" s="9">
        <f>E158-F158-G158</f>
        <v>27326.984879999996</v>
      </c>
      <c r="I158" s="8" t="s">
        <v>29</v>
      </c>
      <c r="J158" s="3" t="s">
        <v>3</v>
      </c>
      <c r="K158" s="3">
        <v>2</v>
      </c>
      <c r="L158" s="3">
        <v>21000</v>
      </c>
      <c r="M158" s="3"/>
      <c r="N158" s="3"/>
      <c r="O158" s="3">
        <v>21000</v>
      </c>
      <c r="P158" s="3"/>
    </row>
    <row r="159" spans="1:16" ht="15.75">
      <c r="A159" s="3"/>
      <c r="B159" s="17"/>
      <c r="C159" s="3"/>
      <c r="D159" s="3"/>
      <c r="E159" s="3"/>
      <c r="F159" s="9"/>
      <c r="G159" s="9"/>
      <c r="H159" s="9"/>
      <c r="I159" s="8"/>
      <c r="J159" s="3"/>
      <c r="K159" s="3"/>
      <c r="L159" s="3"/>
      <c r="M159" s="3"/>
      <c r="N159" s="3"/>
      <c r="O159" s="3"/>
      <c r="P159" s="3"/>
    </row>
    <row r="160" spans="1:16" ht="15.75">
      <c r="A160" s="3"/>
      <c r="B160" s="17"/>
      <c r="C160" s="3"/>
      <c r="D160" s="3"/>
      <c r="E160" s="3"/>
      <c r="F160" s="9"/>
      <c r="G160" s="9"/>
      <c r="H160" s="9"/>
      <c r="I160" s="8"/>
      <c r="J160" s="3"/>
      <c r="K160" s="3"/>
      <c r="L160" s="3"/>
      <c r="M160" s="3"/>
      <c r="N160" s="3"/>
      <c r="O160" s="3"/>
      <c r="P160" s="3"/>
    </row>
    <row r="161" spans="1:16" ht="15.75">
      <c r="A161" s="3"/>
      <c r="B161" s="20"/>
      <c r="C161" s="3"/>
      <c r="D161" s="3"/>
      <c r="E161" s="3"/>
      <c r="F161" s="9"/>
      <c r="G161" s="9"/>
      <c r="H161" s="9"/>
      <c r="I161" s="4"/>
      <c r="J161" s="3"/>
      <c r="K161" s="3"/>
      <c r="L161" s="3"/>
      <c r="M161" s="3"/>
      <c r="N161" s="3"/>
      <c r="O161" s="3"/>
      <c r="P161" s="3"/>
    </row>
    <row r="162" spans="1:16" s="5" customFormat="1" ht="15.75">
      <c r="A162" s="4"/>
      <c r="B162" s="4" t="s">
        <v>42</v>
      </c>
      <c r="C162" s="4"/>
      <c r="D162" s="4"/>
      <c r="E162" s="4"/>
      <c r="F162" s="9"/>
      <c r="G162" s="9"/>
      <c r="H162" s="9"/>
      <c r="I162" s="4"/>
      <c r="J162" s="4"/>
      <c r="K162" s="4"/>
      <c r="L162" s="4">
        <f>SUM(L158:L161)</f>
        <v>21000</v>
      </c>
      <c r="M162" s="4">
        <f>M158+M161</f>
        <v>0</v>
      </c>
      <c r="N162" s="4">
        <f>SUM(N158:N161)</f>
        <v>0</v>
      </c>
      <c r="O162" s="4">
        <f>SUM(O158:O161)</f>
        <v>21000</v>
      </c>
      <c r="P162" s="4">
        <f>SUM(P158:P161)</f>
        <v>0</v>
      </c>
    </row>
    <row r="163" spans="1:16" ht="15.75">
      <c r="A163" s="4"/>
      <c r="B163" s="4" t="s">
        <v>43</v>
      </c>
      <c r="C163" s="4"/>
      <c r="D163" s="4"/>
      <c r="E163" s="4"/>
      <c r="F163" s="9"/>
      <c r="G163" s="9"/>
      <c r="H163" s="9"/>
      <c r="I163" s="4"/>
      <c r="J163" s="4"/>
      <c r="K163" s="4"/>
      <c r="L163" s="4">
        <f>E158*0.2</f>
        <v>6106.5887999999995</v>
      </c>
      <c r="M163" s="4">
        <f>L163/4</f>
        <v>1526.6471999999999</v>
      </c>
      <c r="N163" s="4">
        <f>L163/4</f>
        <v>1526.6471999999999</v>
      </c>
      <c r="O163" s="4">
        <f>L163/4</f>
        <v>1526.6471999999999</v>
      </c>
      <c r="P163" s="4">
        <f>L163/4</f>
        <v>1526.6471999999999</v>
      </c>
    </row>
    <row r="164" spans="1:16" ht="15.75">
      <c r="A164" s="4"/>
      <c r="B164" s="4" t="s">
        <v>44</v>
      </c>
      <c r="C164" s="4"/>
      <c r="D164" s="4"/>
      <c r="E164" s="4"/>
      <c r="F164" s="9"/>
      <c r="G164" s="9"/>
      <c r="H164" s="9"/>
      <c r="I164" s="4"/>
      <c r="J164" s="4"/>
      <c r="K164" s="4"/>
      <c r="L164" s="4">
        <f>L162+L163</f>
        <v>27106.588799999998</v>
      </c>
      <c r="M164" s="4">
        <f>M162+M163</f>
        <v>1526.6471999999999</v>
      </c>
      <c r="N164" s="4">
        <f>N162+N163</f>
        <v>1526.6471999999999</v>
      </c>
      <c r="O164" s="4">
        <f>O162+O163</f>
        <v>22526.6472</v>
      </c>
      <c r="P164" s="4">
        <f>P162+P163</f>
        <v>1526.6471999999999</v>
      </c>
    </row>
    <row r="165" spans="6:8" ht="15.75">
      <c r="F165" s="9"/>
      <c r="G165" s="9"/>
      <c r="H165" s="9"/>
    </row>
    <row r="166" spans="1:16" ht="31.5">
      <c r="A166" s="3">
        <v>27</v>
      </c>
      <c r="B166" s="16" t="s">
        <v>9</v>
      </c>
      <c r="C166" s="3">
        <v>339</v>
      </c>
      <c r="D166" s="3">
        <v>6.68</v>
      </c>
      <c r="E166" s="9">
        <f>C166*D166*12</f>
        <v>27174.239999999998</v>
      </c>
      <c r="F166" s="9">
        <f>E166*0.075</f>
        <v>2038.0679999999998</v>
      </c>
      <c r="G166" s="9">
        <f>E166*0.03</f>
        <v>815.2271999999999</v>
      </c>
      <c r="H166" s="9">
        <f>E166-F166-G166</f>
        <v>24320.944799999997</v>
      </c>
      <c r="I166" s="8" t="s">
        <v>30</v>
      </c>
      <c r="J166" s="3" t="s">
        <v>3</v>
      </c>
      <c r="K166" s="3">
        <v>1</v>
      </c>
      <c r="L166" s="3">
        <v>12836</v>
      </c>
      <c r="M166" s="3"/>
      <c r="N166" s="3"/>
      <c r="O166" s="3"/>
      <c r="P166" s="3">
        <v>12836</v>
      </c>
    </row>
    <row r="167" spans="1:16" ht="15.75">
      <c r="A167" s="3"/>
      <c r="B167" s="17"/>
      <c r="C167" s="3"/>
      <c r="D167" s="3"/>
      <c r="E167" s="3"/>
      <c r="F167" s="9"/>
      <c r="G167" s="9"/>
      <c r="H167" s="9"/>
      <c r="I167" s="8" t="s">
        <v>69</v>
      </c>
      <c r="J167" s="3" t="s">
        <v>4</v>
      </c>
      <c r="K167" s="3">
        <v>6</v>
      </c>
      <c r="L167" s="3">
        <v>6000</v>
      </c>
      <c r="M167" s="3"/>
      <c r="N167" s="3">
        <v>6000</v>
      </c>
      <c r="O167" s="3"/>
      <c r="P167" s="3"/>
    </row>
    <row r="168" spans="1:16" s="5" customFormat="1" ht="15.75">
      <c r="A168" s="4"/>
      <c r="B168" s="4" t="s">
        <v>42</v>
      </c>
      <c r="C168" s="4"/>
      <c r="D168" s="4"/>
      <c r="E168" s="4"/>
      <c r="F168" s="9"/>
      <c r="G168" s="9"/>
      <c r="H168" s="9"/>
      <c r="I168" s="4"/>
      <c r="J168" s="4"/>
      <c r="K168" s="4"/>
      <c r="L168" s="4">
        <f>SUM(L166:L167)</f>
        <v>18836</v>
      </c>
      <c r="M168" s="4"/>
      <c r="N168" s="4">
        <f>SUM(N166:N167)</f>
        <v>6000</v>
      </c>
      <c r="O168" s="4">
        <f>SUM(O166:O167)</f>
        <v>0</v>
      </c>
      <c r="P168" s="4">
        <f>SUM(P166:P167)</f>
        <v>12836</v>
      </c>
    </row>
    <row r="169" spans="1:16" ht="15.75">
      <c r="A169" s="4"/>
      <c r="B169" s="4" t="s">
        <v>43</v>
      </c>
      <c r="C169" s="4"/>
      <c r="D169" s="4"/>
      <c r="E169" s="4"/>
      <c r="F169" s="9"/>
      <c r="G169" s="9"/>
      <c r="H169" s="9"/>
      <c r="I169" s="4"/>
      <c r="J169" s="4"/>
      <c r="K169" s="4"/>
      <c r="L169" s="4">
        <f>E166*0.2</f>
        <v>5434.848</v>
      </c>
      <c r="M169" s="4">
        <f>L169/4</f>
        <v>1358.712</v>
      </c>
      <c r="N169" s="4">
        <f>L169/4</f>
        <v>1358.712</v>
      </c>
      <c r="O169" s="4">
        <f>L169/4</f>
        <v>1358.712</v>
      </c>
      <c r="P169" s="4">
        <f>L169/4</f>
        <v>1358.712</v>
      </c>
    </row>
    <row r="170" spans="1:16" ht="15.75">
      <c r="A170" s="4"/>
      <c r="B170" s="4" t="s">
        <v>44</v>
      </c>
      <c r="C170" s="4"/>
      <c r="D170" s="4"/>
      <c r="E170" s="4"/>
      <c r="F170" s="9"/>
      <c r="G170" s="9"/>
      <c r="H170" s="9"/>
      <c r="I170" s="4"/>
      <c r="J170" s="4"/>
      <c r="K170" s="4"/>
      <c r="L170" s="4">
        <f>L168+L169</f>
        <v>24270.847999999998</v>
      </c>
      <c r="M170" s="4">
        <f>M168+M169</f>
        <v>1358.712</v>
      </c>
      <c r="N170" s="4">
        <f>N168+N169</f>
        <v>7358.7119999999995</v>
      </c>
      <c r="O170" s="4">
        <f>O168+O169</f>
        <v>1358.712</v>
      </c>
      <c r="P170" s="4">
        <f>P168+P169</f>
        <v>14194.712</v>
      </c>
    </row>
    <row r="171" spans="6:8" ht="15.75">
      <c r="F171" s="9"/>
      <c r="G171" s="9"/>
      <c r="H171" s="9"/>
    </row>
    <row r="172" spans="1:16" ht="31.5">
      <c r="A172" s="3">
        <v>28</v>
      </c>
      <c r="B172" s="16" t="s">
        <v>10</v>
      </c>
      <c r="C172" s="3">
        <v>510.9</v>
      </c>
      <c r="D172" s="3">
        <v>9.96</v>
      </c>
      <c r="E172" s="9">
        <f>C172*D172*12</f>
        <v>61062.768000000004</v>
      </c>
      <c r="F172" s="9">
        <f>E172*0.075</f>
        <v>4579.7076</v>
      </c>
      <c r="G172" s="9">
        <f>E172*0.03</f>
        <v>1831.88304</v>
      </c>
      <c r="H172" s="9">
        <f>E172-F172-G172</f>
        <v>54651.17736</v>
      </c>
      <c r="I172" s="8" t="s">
        <v>29</v>
      </c>
      <c r="J172" s="3" t="s">
        <v>3</v>
      </c>
      <c r="K172" s="3">
        <v>1</v>
      </c>
      <c r="L172" s="3">
        <v>15000</v>
      </c>
      <c r="M172" s="3"/>
      <c r="N172" s="3">
        <v>15000</v>
      </c>
      <c r="O172" s="3"/>
      <c r="P172" s="3"/>
    </row>
    <row r="173" spans="1:16" ht="31.5">
      <c r="A173" s="3"/>
      <c r="B173" s="17"/>
      <c r="C173" s="3"/>
      <c r="D173" s="3"/>
      <c r="E173" s="9"/>
      <c r="F173" s="9"/>
      <c r="G173" s="9"/>
      <c r="H173" s="9">
        <f>H172-L176</f>
        <v>42438.62376</v>
      </c>
      <c r="I173" s="8" t="s">
        <v>66</v>
      </c>
      <c r="J173" s="3" t="s">
        <v>3</v>
      </c>
      <c r="K173" s="3">
        <v>2</v>
      </c>
      <c r="L173" s="3">
        <v>25000</v>
      </c>
      <c r="M173" s="3"/>
      <c r="N173" s="3"/>
      <c r="O173" s="3"/>
      <c r="P173" s="3">
        <v>25000</v>
      </c>
    </row>
    <row r="174" spans="1:16" ht="31.5">
      <c r="A174" s="3"/>
      <c r="B174" s="17"/>
      <c r="C174" s="3"/>
      <c r="D174" s="3"/>
      <c r="E174" s="3"/>
      <c r="F174" s="9"/>
      <c r="G174" s="9"/>
      <c r="H174" s="9"/>
      <c r="I174" s="8" t="s">
        <v>58</v>
      </c>
      <c r="J174" s="3" t="s">
        <v>2</v>
      </c>
      <c r="K174" s="3">
        <v>5</v>
      </c>
      <c r="L174" s="3">
        <v>2000</v>
      </c>
      <c r="M174" s="3"/>
      <c r="N174" s="3"/>
      <c r="O174" s="3">
        <v>2000</v>
      </c>
      <c r="P174" s="3"/>
    </row>
    <row r="175" spans="1:16" s="5" customFormat="1" ht="15.75">
      <c r="A175" s="4"/>
      <c r="B175" s="4" t="s">
        <v>42</v>
      </c>
      <c r="C175" s="4"/>
      <c r="D175" s="4"/>
      <c r="E175" s="4"/>
      <c r="F175" s="9"/>
      <c r="G175" s="9"/>
      <c r="H175" s="9"/>
      <c r="I175" s="4"/>
      <c r="J175" s="4"/>
      <c r="K175" s="4"/>
      <c r="L175" s="4">
        <f>SUM(L172:L174)</f>
        <v>42000</v>
      </c>
      <c r="M175" s="4"/>
      <c r="N175" s="4">
        <f>SUM(N172:N174)</f>
        <v>15000</v>
      </c>
      <c r="O175" s="4">
        <f>SUM(O172:O174)</f>
        <v>2000</v>
      </c>
      <c r="P175" s="4">
        <f>SUM(P172:P174)</f>
        <v>25000</v>
      </c>
    </row>
    <row r="176" spans="1:16" ht="15.75">
      <c r="A176" s="4"/>
      <c r="B176" s="4" t="s">
        <v>43</v>
      </c>
      <c r="C176" s="4"/>
      <c r="D176" s="4"/>
      <c r="E176" s="4"/>
      <c r="F176" s="9"/>
      <c r="G176" s="9"/>
      <c r="H176" s="9"/>
      <c r="I176" s="4"/>
      <c r="J176" s="4"/>
      <c r="K176" s="4"/>
      <c r="L176" s="4">
        <f>E172*0.2</f>
        <v>12212.553600000001</v>
      </c>
      <c r="M176" s="4">
        <f>L176/4</f>
        <v>3053.1384000000003</v>
      </c>
      <c r="N176" s="4">
        <f>L176/4</f>
        <v>3053.1384000000003</v>
      </c>
      <c r="O176" s="4">
        <f>L176/4</f>
        <v>3053.1384000000003</v>
      </c>
      <c r="P176" s="4">
        <f>L176/4</f>
        <v>3053.1384000000003</v>
      </c>
    </row>
    <row r="177" spans="1:16" ht="15.75">
      <c r="A177" s="4"/>
      <c r="B177" s="4" t="s">
        <v>44</v>
      </c>
      <c r="C177" s="4"/>
      <c r="D177" s="4"/>
      <c r="E177" s="4"/>
      <c r="F177" s="9"/>
      <c r="G177" s="9"/>
      <c r="H177" s="9"/>
      <c r="I177" s="4"/>
      <c r="J177" s="4"/>
      <c r="K177" s="4"/>
      <c r="L177" s="4">
        <f>L175+L176</f>
        <v>54212.5536</v>
      </c>
      <c r="M177" s="4">
        <f>M175+M176</f>
        <v>3053.1384000000003</v>
      </c>
      <c r="N177" s="4">
        <f>N175+N176</f>
        <v>18053.1384</v>
      </c>
      <c r="O177" s="4">
        <f>O175+O176</f>
        <v>5053.1384</v>
      </c>
      <c r="P177" s="4">
        <f>P175+P176</f>
        <v>28053.1384</v>
      </c>
    </row>
    <row r="178" spans="6:8" ht="15.75">
      <c r="F178" s="9"/>
      <c r="G178" s="9"/>
      <c r="H178" s="9"/>
    </row>
    <row r="179" spans="1:16" ht="31.5">
      <c r="A179" s="3">
        <v>29</v>
      </c>
      <c r="B179" s="16" t="s">
        <v>63</v>
      </c>
      <c r="C179" s="3">
        <v>339.9</v>
      </c>
      <c r="D179" s="3">
        <v>6.68</v>
      </c>
      <c r="E179" s="9">
        <f>C179*D179*12</f>
        <v>27246.384</v>
      </c>
      <c r="F179" s="9">
        <f>E179*0.075</f>
        <v>2043.4787999999999</v>
      </c>
      <c r="G179" s="9">
        <f>E179*0.03</f>
        <v>817.3915199999999</v>
      </c>
      <c r="H179" s="9">
        <f>E179-F179-G179</f>
        <v>24385.513679999996</v>
      </c>
      <c r="I179" s="8" t="s">
        <v>66</v>
      </c>
      <c r="J179" s="3" t="s">
        <v>3</v>
      </c>
      <c r="K179" s="3">
        <v>1</v>
      </c>
      <c r="L179" s="3">
        <v>12836</v>
      </c>
      <c r="M179" s="3"/>
      <c r="N179" s="3"/>
      <c r="O179" s="3">
        <v>12836</v>
      </c>
      <c r="P179" s="3"/>
    </row>
    <row r="180" spans="1:16" ht="15.75">
      <c r="A180" s="3"/>
      <c r="B180" s="17"/>
      <c r="C180" s="3"/>
      <c r="D180" s="3"/>
      <c r="E180" s="3"/>
      <c r="F180" s="9"/>
      <c r="G180" s="9"/>
      <c r="H180" s="9"/>
      <c r="I180" s="8" t="s">
        <v>56</v>
      </c>
      <c r="J180" s="3" t="s">
        <v>4</v>
      </c>
      <c r="K180" s="3">
        <v>8</v>
      </c>
      <c r="L180" s="3">
        <v>6000</v>
      </c>
      <c r="M180" s="3"/>
      <c r="N180" s="3">
        <v>6000</v>
      </c>
      <c r="O180" s="3"/>
      <c r="P180" s="3"/>
    </row>
    <row r="181" spans="1:16" s="5" customFormat="1" ht="15.75">
      <c r="A181" s="4"/>
      <c r="B181" s="4" t="s">
        <v>42</v>
      </c>
      <c r="C181" s="4"/>
      <c r="D181" s="4"/>
      <c r="E181" s="4"/>
      <c r="F181" s="9"/>
      <c r="G181" s="9"/>
      <c r="H181" s="9"/>
      <c r="I181" s="4"/>
      <c r="J181" s="4"/>
      <c r="K181" s="4"/>
      <c r="L181" s="4">
        <f>SUM(L179:L180)</f>
        <v>18836</v>
      </c>
      <c r="M181" s="4"/>
      <c r="N181" s="4">
        <f>SUM(N179:N180)</f>
        <v>6000</v>
      </c>
      <c r="O181" s="4">
        <f>SUM(O179:O180)</f>
        <v>12836</v>
      </c>
      <c r="P181" s="4">
        <f>SUM(P179:P180)</f>
        <v>0</v>
      </c>
    </row>
    <row r="182" spans="1:16" ht="15.75">
      <c r="A182" s="4"/>
      <c r="B182" s="4" t="s">
        <v>43</v>
      </c>
      <c r="C182" s="4"/>
      <c r="D182" s="4"/>
      <c r="E182" s="4"/>
      <c r="F182" s="9"/>
      <c r="G182" s="9"/>
      <c r="H182" s="9"/>
      <c r="I182" s="4"/>
      <c r="J182" s="4"/>
      <c r="K182" s="4"/>
      <c r="L182" s="4">
        <f>E179*0.2</f>
        <v>5449.2768</v>
      </c>
      <c r="M182" s="4">
        <f>L182/4</f>
        <v>1362.3192</v>
      </c>
      <c r="N182" s="4">
        <f>L182/4</f>
        <v>1362.3192</v>
      </c>
      <c r="O182" s="4">
        <f>L182/4</f>
        <v>1362.3192</v>
      </c>
      <c r="P182" s="4">
        <f>L182/4</f>
        <v>1362.3192</v>
      </c>
    </row>
    <row r="183" spans="1:16" ht="15.75">
      <c r="A183" s="4"/>
      <c r="B183" s="4" t="s">
        <v>44</v>
      </c>
      <c r="C183" s="4"/>
      <c r="D183" s="4"/>
      <c r="E183" s="4"/>
      <c r="F183" s="9"/>
      <c r="G183" s="9"/>
      <c r="H183" s="9"/>
      <c r="I183" s="4"/>
      <c r="J183" s="4"/>
      <c r="K183" s="4"/>
      <c r="L183" s="4">
        <f>L181+L182</f>
        <v>24285.2768</v>
      </c>
      <c r="M183" s="4">
        <f>M181+M182</f>
        <v>1362.3192</v>
      </c>
      <c r="N183" s="4">
        <f>N181+N182</f>
        <v>7362.3192</v>
      </c>
      <c r="O183" s="4">
        <f>O181+O182</f>
        <v>14198.3192</v>
      </c>
      <c r="P183" s="4">
        <f>P181+P182</f>
        <v>1362.3192</v>
      </c>
    </row>
    <row r="184" spans="6:8" ht="15.75">
      <c r="F184" s="9"/>
      <c r="G184" s="9"/>
      <c r="H184" s="9"/>
    </row>
    <row r="185" spans="1:16" ht="15.75">
      <c r="A185" s="3">
        <v>30</v>
      </c>
      <c r="B185" s="16" t="s">
        <v>64</v>
      </c>
      <c r="C185" s="3">
        <v>584.5</v>
      </c>
      <c r="D185" s="3">
        <v>6.68</v>
      </c>
      <c r="E185" s="9">
        <f>C185*D185*12</f>
        <v>46853.520000000004</v>
      </c>
      <c r="F185" s="9">
        <f>E185*0.075</f>
        <v>3514.014</v>
      </c>
      <c r="G185" s="9">
        <f>E185*0.03</f>
        <v>1405.6056</v>
      </c>
      <c r="H185" s="9">
        <f>E185-F185-G185</f>
        <v>41933.9004</v>
      </c>
      <c r="I185" s="8" t="s">
        <v>11</v>
      </c>
      <c r="J185" s="3" t="s">
        <v>4</v>
      </c>
      <c r="K185" s="3">
        <v>26</v>
      </c>
      <c r="L185" s="3">
        <v>32000</v>
      </c>
      <c r="M185" s="3"/>
      <c r="N185" s="3">
        <v>32000</v>
      </c>
      <c r="O185" s="3"/>
      <c r="P185" s="3"/>
    </row>
    <row r="186" spans="1:16" ht="15.75">
      <c r="A186" s="3"/>
      <c r="B186" s="17"/>
      <c r="C186" s="3"/>
      <c r="D186" s="3"/>
      <c r="E186" s="3"/>
      <c r="F186" s="9"/>
      <c r="G186" s="9"/>
      <c r="H186" s="9"/>
      <c r="I186" s="8"/>
      <c r="J186" s="3"/>
      <c r="K186" s="3"/>
      <c r="L186" s="3"/>
      <c r="M186" s="3"/>
      <c r="N186" s="3"/>
      <c r="O186" s="3"/>
      <c r="P186" s="3"/>
    </row>
    <row r="187" spans="1:16" ht="15.75">
      <c r="A187" s="3"/>
      <c r="B187" s="17"/>
      <c r="C187" s="3"/>
      <c r="D187" s="3"/>
      <c r="E187" s="3"/>
      <c r="F187" s="9"/>
      <c r="G187" s="9"/>
      <c r="H187" s="9"/>
      <c r="I187" s="8"/>
      <c r="J187" s="3"/>
      <c r="K187" s="3"/>
      <c r="L187" s="3"/>
      <c r="M187" s="3"/>
      <c r="N187" s="3"/>
      <c r="O187" s="3"/>
      <c r="P187" s="3"/>
    </row>
    <row r="188" spans="1:16" ht="15.75">
      <c r="A188" s="3"/>
      <c r="B188" s="20"/>
      <c r="C188" s="3"/>
      <c r="D188" s="3"/>
      <c r="E188" s="3"/>
      <c r="F188" s="9"/>
      <c r="G188" s="9"/>
      <c r="H188" s="9"/>
      <c r="I188" s="4"/>
      <c r="J188" s="3"/>
      <c r="K188" s="3"/>
      <c r="L188" s="3"/>
      <c r="M188" s="3"/>
      <c r="N188" s="3"/>
      <c r="O188" s="3"/>
      <c r="P188" s="3"/>
    </row>
    <row r="189" spans="1:16" s="5" customFormat="1" ht="15.75">
      <c r="A189" s="4"/>
      <c r="B189" s="4" t="s">
        <v>42</v>
      </c>
      <c r="C189" s="4"/>
      <c r="D189" s="4"/>
      <c r="E189" s="4"/>
      <c r="F189" s="9"/>
      <c r="G189" s="9"/>
      <c r="H189" s="9"/>
      <c r="I189" s="4"/>
      <c r="J189" s="4"/>
      <c r="K189" s="4"/>
      <c r="L189" s="4">
        <f>SUM(L185:L188)</f>
        <v>32000</v>
      </c>
      <c r="M189" s="4">
        <f>M185+M188</f>
        <v>0</v>
      </c>
      <c r="N189" s="4">
        <f>SUM(N185:N188)</f>
        <v>32000</v>
      </c>
      <c r="O189" s="4">
        <f>SUM(O185:O188)</f>
        <v>0</v>
      </c>
      <c r="P189" s="4">
        <f>SUM(P185:P188)</f>
        <v>0</v>
      </c>
    </row>
    <row r="190" spans="1:16" ht="15.75">
      <c r="A190" s="4"/>
      <c r="B190" s="4" t="s">
        <v>43</v>
      </c>
      <c r="C190" s="4"/>
      <c r="D190" s="4"/>
      <c r="E190" s="4"/>
      <c r="F190" s="9"/>
      <c r="G190" s="9"/>
      <c r="H190" s="9"/>
      <c r="I190" s="4"/>
      <c r="J190" s="4"/>
      <c r="K190" s="4"/>
      <c r="L190" s="4">
        <f>E185*0.2</f>
        <v>9370.704000000002</v>
      </c>
      <c r="M190" s="4">
        <f>L190/4</f>
        <v>2342.6760000000004</v>
      </c>
      <c r="N190" s="4">
        <f>L190/4</f>
        <v>2342.6760000000004</v>
      </c>
      <c r="O190" s="4">
        <f>L190/4</f>
        <v>2342.6760000000004</v>
      </c>
      <c r="P190" s="4">
        <f>L190/4</f>
        <v>2342.6760000000004</v>
      </c>
    </row>
    <row r="191" spans="1:16" ht="15.75">
      <c r="A191" s="4"/>
      <c r="B191" s="4" t="s">
        <v>44</v>
      </c>
      <c r="C191" s="4"/>
      <c r="D191" s="4"/>
      <c r="E191" s="4"/>
      <c r="F191" s="9"/>
      <c r="G191" s="9"/>
      <c r="H191" s="9"/>
      <c r="I191" s="4"/>
      <c r="J191" s="4"/>
      <c r="K191" s="4"/>
      <c r="L191" s="4">
        <f>L189+L190</f>
        <v>41370.704</v>
      </c>
      <c r="M191" s="4">
        <f>M189+M190</f>
        <v>2342.6760000000004</v>
      </c>
      <c r="N191" s="4">
        <f>N189+N190</f>
        <v>34342.676</v>
      </c>
      <c r="O191" s="4">
        <f>O189+O190</f>
        <v>2342.6760000000004</v>
      </c>
      <c r="P191" s="4">
        <f>P189+P190</f>
        <v>2342.6760000000004</v>
      </c>
    </row>
    <row r="192" spans="6:8" ht="15.75">
      <c r="F192" s="9"/>
      <c r="G192" s="9"/>
      <c r="H192" s="9"/>
    </row>
    <row r="193" spans="1:16" ht="15.75">
      <c r="A193" s="3">
        <v>31</v>
      </c>
      <c r="B193" s="16" t="s">
        <v>65</v>
      </c>
      <c r="C193" s="3">
        <v>2061.8</v>
      </c>
      <c r="D193" s="3">
        <v>3.39</v>
      </c>
      <c r="E193" s="9">
        <f>C193*D193*12</f>
        <v>83874.02400000002</v>
      </c>
      <c r="F193" s="9">
        <f>E193*0.075</f>
        <v>6290.551800000001</v>
      </c>
      <c r="G193" s="9">
        <f>E193*0.03</f>
        <v>2516.2207200000007</v>
      </c>
      <c r="H193" s="9">
        <f>E193-F193-G193</f>
        <v>75067.25148000002</v>
      </c>
      <c r="I193" s="8" t="s">
        <v>48</v>
      </c>
      <c r="J193" s="3" t="s">
        <v>3</v>
      </c>
      <c r="K193" s="3">
        <v>4</v>
      </c>
      <c r="L193" s="3">
        <v>58000</v>
      </c>
      <c r="M193" s="3"/>
      <c r="N193" s="3">
        <v>26000</v>
      </c>
      <c r="O193" s="3">
        <v>16000</v>
      </c>
      <c r="P193" s="3">
        <v>16000</v>
      </c>
    </row>
    <row r="194" spans="1:16" ht="15.75">
      <c r="A194" s="3"/>
      <c r="B194" s="17"/>
      <c r="C194" s="3"/>
      <c r="D194" s="3"/>
      <c r="E194" s="3"/>
      <c r="F194" s="9"/>
      <c r="G194" s="9"/>
      <c r="H194" s="9"/>
      <c r="I194" s="8"/>
      <c r="J194" s="3"/>
      <c r="K194" s="3"/>
      <c r="L194" s="3"/>
      <c r="M194" s="3"/>
      <c r="N194" s="3"/>
      <c r="O194" s="3"/>
      <c r="P194" s="3"/>
    </row>
    <row r="195" spans="1:16" ht="15.75">
      <c r="A195" s="3"/>
      <c r="B195" s="17"/>
      <c r="C195" s="3"/>
      <c r="D195" s="3"/>
      <c r="E195" s="3"/>
      <c r="F195" s="9"/>
      <c r="G195" s="9"/>
      <c r="H195" s="9"/>
      <c r="I195" s="8"/>
      <c r="J195" s="3"/>
      <c r="K195" s="3"/>
      <c r="L195" s="3"/>
      <c r="M195" s="3"/>
      <c r="N195" s="3"/>
      <c r="O195" s="3"/>
      <c r="P195" s="3"/>
    </row>
    <row r="196" spans="1:16" ht="15.75">
      <c r="A196" s="3"/>
      <c r="B196" s="20"/>
      <c r="C196" s="3"/>
      <c r="D196" s="3"/>
      <c r="E196" s="3"/>
      <c r="F196" s="9"/>
      <c r="G196" s="9"/>
      <c r="H196" s="9"/>
      <c r="I196" s="4"/>
      <c r="J196" s="3"/>
      <c r="K196" s="3"/>
      <c r="L196" s="3"/>
      <c r="M196" s="3"/>
      <c r="N196" s="3"/>
      <c r="O196" s="3"/>
      <c r="P196" s="3"/>
    </row>
    <row r="197" spans="1:16" s="5" customFormat="1" ht="15.75">
      <c r="A197" s="4"/>
      <c r="B197" s="4" t="s">
        <v>42</v>
      </c>
      <c r="C197" s="4"/>
      <c r="D197" s="4"/>
      <c r="E197" s="4"/>
      <c r="F197" s="9"/>
      <c r="G197" s="9"/>
      <c r="H197" s="9"/>
      <c r="I197" s="4"/>
      <c r="J197" s="4"/>
      <c r="K197" s="4"/>
      <c r="L197" s="4">
        <f>SUM(L193:L196)</f>
        <v>58000</v>
      </c>
      <c r="M197" s="4">
        <f>M193+M196</f>
        <v>0</v>
      </c>
      <c r="N197" s="4">
        <f>SUM(N193:N196)</f>
        <v>26000</v>
      </c>
      <c r="O197" s="4">
        <f>SUM(O193:O196)</f>
        <v>16000</v>
      </c>
      <c r="P197" s="4">
        <f>SUM(P193:P196)</f>
        <v>16000</v>
      </c>
    </row>
    <row r="198" spans="1:16" ht="15.75">
      <c r="A198" s="4"/>
      <c r="B198" s="4" t="s">
        <v>43</v>
      </c>
      <c r="C198" s="4"/>
      <c r="D198" s="4"/>
      <c r="E198" s="4"/>
      <c r="F198" s="9"/>
      <c r="G198" s="9"/>
      <c r="H198" s="9"/>
      <c r="I198" s="4"/>
      <c r="J198" s="4"/>
      <c r="K198" s="4"/>
      <c r="L198" s="4">
        <f>E193*0.2</f>
        <v>16774.804800000005</v>
      </c>
      <c r="M198" s="4">
        <f>L198/4</f>
        <v>4193.701200000001</v>
      </c>
      <c r="N198" s="4">
        <f>L198/4</f>
        <v>4193.701200000001</v>
      </c>
      <c r="O198" s="4">
        <f>L198/4</f>
        <v>4193.701200000001</v>
      </c>
      <c r="P198" s="4">
        <f>L198/4</f>
        <v>4193.701200000001</v>
      </c>
    </row>
    <row r="199" spans="1:16" ht="15.75">
      <c r="A199" s="4"/>
      <c r="B199" s="4" t="s">
        <v>44</v>
      </c>
      <c r="C199" s="4"/>
      <c r="D199" s="4"/>
      <c r="E199" s="4"/>
      <c r="F199" s="9"/>
      <c r="G199" s="9"/>
      <c r="H199" s="9"/>
      <c r="I199" s="4"/>
      <c r="J199" s="4"/>
      <c r="K199" s="4"/>
      <c r="L199" s="4">
        <f>L197+L198</f>
        <v>74774.80480000001</v>
      </c>
      <c r="M199" s="4">
        <f>M197+M198</f>
        <v>4193.701200000001</v>
      </c>
      <c r="N199" s="4">
        <f>N197+N198</f>
        <v>30193.701200000003</v>
      </c>
      <c r="O199" s="4">
        <f>O197+O198</f>
        <v>20193.701200000003</v>
      </c>
      <c r="P199" s="4">
        <f>P197+P198</f>
        <v>20193.701200000003</v>
      </c>
    </row>
    <row r="200" spans="6:8" ht="15.75">
      <c r="F200" s="9"/>
      <c r="G200" s="9"/>
      <c r="H200" s="9"/>
    </row>
    <row r="201" spans="1:16" ht="15.75">
      <c r="A201" s="3">
        <v>32</v>
      </c>
      <c r="B201" s="16" t="s">
        <v>28</v>
      </c>
      <c r="C201" s="3">
        <v>285.2</v>
      </c>
      <c r="D201" s="3">
        <v>6.68</v>
      </c>
      <c r="E201" s="9">
        <f>C201*D201*12</f>
        <v>22861.631999999998</v>
      </c>
      <c r="F201" s="9">
        <f>E201*0.075</f>
        <v>1714.6223999999997</v>
      </c>
      <c r="G201" s="9">
        <f>E201*0.03</f>
        <v>685.8489599999999</v>
      </c>
      <c r="H201" s="9">
        <f>E201-F201-G201</f>
        <v>20461.16064</v>
      </c>
      <c r="I201" s="8" t="s">
        <v>69</v>
      </c>
      <c r="J201" s="3" t="s">
        <v>4</v>
      </c>
      <c r="K201" s="3">
        <v>12</v>
      </c>
      <c r="L201" s="3">
        <v>15800</v>
      </c>
      <c r="M201" s="3"/>
      <c r="N201" s="3"/>
      <c r="O201" s="3">
        <v>15800</v>
      </c>
      <c r="P201" s="3"/>
    </row>
    <row r="202" spans="1:16" ht="15.75">
      <c r="A202" s="3"/>
      <c r="B202" s="17"/>
      <c r="C202" s="3"/>
      <c r="D202" s="3"/>
      <c r="E202" s="3"/>
      <c r="F202" s="9"/>
      <c r="G202" s="9"/>
      <c r="H202" s="9"/>
      <c r="I202" s="8"/>
      <c r="J202" s="3"/>
      <c r="K202" s="3"/>
      <c r="L202" s="3"/>
      <c r="M202" s="3"/>
      <c r="N202" s="3"/>
      <c r="O202" s="3"/>
      <c r="P202" s="3"/>
    </row>
    <row r="203" spans="1:16" ht="15.75">
      <c r="A203" s="3"/>
      <c r="B203" s="17"/>
      <c r="C203" s="3"/>
      <c r="D203" s="3"/>
      <c r="E203" s="3"/>
      <c r="F203" s="9"/>
      <c r="G203" s="9"/>
      <c r="H203" s="9"/>
      <c r="I203" s="8"/>
      <c r="J203" s="3"/>
      <c r="K203" s="3"/>
      <c r="L203" s="3"/>
      <c r="M203" s="3"/>
      <c r="N203" s="3"/>
      <c r="O203" s="3"/>
      <c r="P203" s="3"/>
    </row>
    <row r="204" spans="1:16" ht="15.75">
      <c r="A204" s="3"/>
      <c r="B204" s="20"/>
      <c r="C204" s="3"/>
      <c r="D204" s="3"/>
      <c r="E204" s="3"/>
      <c r="F204" s="9"/>
      <c r="G204" s="9"/>
      <c r="H204" s="9"/>
      <c r="I204" s="4"/>
      <c r="J204" s="3"/>
      <c r="K204" s="3"/>
      <c r="L204" s="3"/>
      <c r="M204" s="3"/>
      <c r="N204" s="3"/>
      <c r="O204" s="3"/>
      <c r="P204" s="3"/>
    </row>
    <row r="205" spans="1:16" s="5" customFormat="1" ht="15.75">
      <c r="A205" s="4"/>
      <c r="B205" s="4" t="s">
        <v>42</v>
      </c>
      <c r="C205" s="4"/>
      <c r="D205" s="4"/>
      <c r="E205" s="4"/>
      <c r="F205" s="9"/>
      <c r="G205" s="9"/>
      <c r="H205" s="9"/>
      <c r="I205" s="4"/>
      <c r="J205" s="4"/>
      <c r="K205" s="4"/>
      <c r="L205" s="4">
        <f>SUM(L201:L204)</f>
        <v>15800</v>
      </c>
      <c r="M205" s="4">
        <f>M201+M204</f>
        <v>0</v>
      </c>
      <c r="N205" s="4">
        <f>SUM(N201:N204)</f>
        <v>0</v>
      </c>
      <c r="O205" s="4">
        <f>SUM(O201:O204)</f>
        <v>15800</v>
      </c>
      <c r="P205" s="4">
        <f>SUM(P201:P204)</f>
        <v>0</v>
      </c>
    </row>
    <row r="206" spans="1:16" ht="15.75">
      <c r="A206" s="4"/>
      <c r="B206" s="4" t="s">
        <v>43</v>
      </c>
      <c r="C206" s="4"/>
      <c r="D206" s="4"/>
      <c r="E206" s="4"/>
      <c r="F206" s="9"/>
      <c r="G206" s="9"/>
      <c r="H206" s="9"/>
      <c r="I206" s="4"/>
      <c r="J206" s="4"/>
      <c r="K206" s="4"/>
      <c r="L206" s="4">
        <f>E201*0.2</f>
        <v>4572.3264</v>
      </c>
      <c r="M206" s="4">
        <f>L206/4</f>
        <v>1143.0816</v>
      </c>
      <c r="N206" s="4">
        <f>L206/4</f>
        <v>1143.0816</v>
      </c>
      <c r="O206" s="4">
        <f>L206/4</f>
        <v>1143.0816</v>
      </c>
      <c r="P206" s="4">
        <f>L206/4</f>
        <v>1143.0816</v>
      </c>
    </row>
    <row r="207" spans="1:16" ht="15.75">
      <c r="A207" s="4"/>
      <c r="B207" s="4" t="s">
        <v>44</v>
      </c>
      <c r="C207" s="4"/>
      <c r="D207" s="4"/>
      <c r="E207" s="4"/>
      <c r="F207" s="9"/>
      <c r="G207" s="9"/>
      <c r="H207" s="9"/>
      <c r="I207" s="4"/>
      <c r="J207" s="4"/>
      <c r="K207" s="4"/>
      <c r="L207" s="4">
        <f>L205+L206</f>
        <v>20372.326399999998</v>
      </c>
      <c r="M207" s="4">
        <f>M205+M206</f>
        <v>1143.0816</v>
      </c>
      <c r="N207" s="4">
        <f>N205+N206</f>
        <v>1143.0816</v>
      </c>
      <c r="O207" s="4">
        <f>O205+O206</f>
        <v>16943.0816</v>
      </c>
      <c r="P207" s="4">
        <f>P205+P206</f>
        <v>1143.0816</v>
      </c>
    </row>
    <row r="208" spans="6:8" ht="15.75">
      <c r="F208" s="9"/>
      <c r="G208" s="9"/>
      <c r="H208" s="9"/>
    </row>
    <row r="209" spans="1:16" ht="15.75">
      <c r="A209" s="3">
        <v>33</v>
      </c>
      <c r="B209" s="16" t="s">
        <v>67</v>
      </c>
      <c r="C209" s="3">
        <v>97.4</v>
      </c>
      <c r="D209" s="3">
        <v>6.68</v>
      </c>
      <c r="E209" s="9">
        <f>C209*D209*12</f>
        <v>7807.584000000001</v>
      </c>
      <c r="F209" s="9">
        <f>E209*0.075</f>
        <v>585.5688</v>
      </c>
      <c r="G209" s="9">
        <f>E209*0.03</f>
        <v>234.22752000000003</v>
      </c>
      <c r="H209" s="9">
        <f>E209-F209-G209</f>
        <v>6987.78768</v>
      </c>
      <c r="I209" s="8" t="s">
        <v>11</v>
      </c>
      <c r="J209" s="3" t="s">
        <v>4</v>
      </c>
      <c r="K209" s="3">
        <v>5</v>
      </c>
      <c r="L209" s="3">
        <v>4600</v>
      </c>
      <c r="M209" s="3"/>
      <c r="N209" s="3">
        <v>4600</v>
      </c>
      <c r="O209" s="3"/>
      <c r="P209" s="3"/>
    </row>
    <row r="210" spans="1:16" ht="15.75">
      <c r="A210" s="3"/>
      <c r="B210" s="17"/>
      <c r="C210" s="3"/>
      <c r="D210" s="3"/>
      <c r="E210" s="3"/>
      <c r="F210" s="9"/>
      <c r="G210" s="9"/>
      <c r="H210" s="9"/>
      <c r="I210" s="8"/>
      <c r="J210" s="3"/>
      <c r="K210" s="3"/>
      <c r="L210" s="3"/>
      <c r="M210" s="3"/>
      <c r="N210" s="3"/>
      <c r="O210" s="3"/>
      <c r="P210" s="3"/>
    </row>
    <row r="211" spans="1:16" ht="15.75">
      <c r="A211" s="3"/>
      <c r="B211" s="17"/>
      <c r="C211" s="3"/>
      <c r="D211" s="3"/>
      <c r="E211" s="3"/>
      <c r="F211" s="9"/>
      <c r="G211" s="9"/>
      <c r="H211" s="9"/>
      <c r="I211" s="8"/>
      <c r="J211" s="3"/>
      <c r="K211" s="3"/>
      <c r="L211" s="3"/>
      <c r="M211" s="3"/>
      <c r="N211" s="3"/>
      <c r="O211" s="3"/>
      <c r="P211" s="3"/>
    </row>
    <row r="212" spans="1:16" ht="15.75">
      <c r="A212" s="3"/>
      <c r="B212" s="20"/>
      <c r="C212" s="3"/>
      <c r="D212" s="3"/>
      <c r="E212" s="3"/>
      <c r="F212" s="9"/>
      <c r="G212" s="9"/>
      <c r="H212" s="9"/>
      <c r="I212" s="4"/>
      <c r="J212" s="3"/>
      <c r="K212" s="3"/>
      <c r="L212" s="3"/>
      <c r="M212" s="3"/>
      <c r="N212" s="3"/>
      <c r="O212" s="3"/>
      <c r="P212" s="3"/>
    </row>
    <row r="213" spans="1:16" s="5" customFormat="1" ht="15.75">
      <c r="A213" s="4"/>
      <c r="B213" s="4" t="s">
        <v>42</v>
      </c>
      <c r="C213" s="4"/>
      <c r="D213" s="4"/>
      <c r="E213" s="4"/>
      <c r="F213" s="9"/>
      <c r="G213" s="9"/>
      <c r="H213" s="9"/>
      <c r="I213" s="4"/>
      <c r="J213" s="4"/>
      <c r="K213" s="4"/>
      <c r="L213" s="4">
        <f>SUM(L209:L212)</f>
        <v>4600</v>
      </c>
      <c r="M213" s="4">
        <f>M209+M212</f>
        <v>0</v>
      </c>
      <c r="N213" s="4">
        <f>SUM(N209:N212)</f>
        <v>4600</v>
      </c>
      <c r="O213" s="4">
        <f>SUM(O209:O212)</f>
        <v>0</v>
      </c>
      <c r="P213" s="4">
        <f>SUM(P209:P212)</f>
        <v>0</v>
      </c>
    </row>
    <row r="214" spans="1:16" ht="15.75">
      <c r="A214" s="4"/>
      <c r="B214" s="4" t="s">
        <v>43</v>
      </c>
      <c r="C214" s="4"/>
      <c r="D214" s="4"/>
      <c r="E214" s="4"/>
      <c r="F214" s="9"/>
      <c r="G214" s="9"/>
      <c r="H214" s="9"/>
      <c r="I214" s="4"/>
      <c r="J214" s="4"/>
      <c r="K214" s="4"/>
      <c r="L214" s="4">
        <f>E209*0.2</f>
        <v>1561.5168000000003</v>
      </c>
      <c r="M214" s="4">
        <f>L214/4</f>
        <v>390.3792000000001</v>
      </c>
      <c r="N214" s="4">
        <f>L214/4</f>
        <v>390.3792000000001</v>
      </c>
      <c r="O214" s="4">
        <f>L214/4</f>
        <v>390.3792000000001</v>
      </c>
      <c r="P214" s="4">
        <f>L214/4</f>
        <v>390.3792000000001</v>
      </c>
    </row>
    <row r="215" spans="1:16" ht="15.75">
      <c r="A215" s="4"/>
      <c r="B215" s="4" t="s">
        <v>44</v>
      </c>
      <c r="C215" s="4"/>
      <c r="D215" s="4"/>
      <c r="E215" s="4"/>
      <c r="F215" s="9"/>
      <c r="G215" s="9"/>
      <c r="H215" s="9"/>
      <c r="I215" s="4"/>
      <c r="J215" s="4"/>
      <c r="K215" s="4"/>
      <c r="L215" s="4">
        <f>L213+L214</f>
        <v>6161.5168</v>
      </c>
      <c r="M215" s="4">
        <f>M213+M214</f>
        <v>390.3792000000001</v>
      </c>
      <c r="N215" s="4">
        <f>N213+N214</f>
        <v>4990.3792</v>
      </c>
      <c r="O215" s="4">
        <f>O213+O214</f>
        <v>390.3792000000001</v>
      </c>
      <c r="P215" s="4">
        <f>P213+P214</f>
        <v>390.3792000000001</v>
      </c>
    </row>
    <row r="216" spans="6:8" ht="15.75">
      <c r="F216" s="9"/>
      <c r="G216" s="9"/>
      <c r="H216" s="9"/>
    </row>
    <row r="217" spans="1:16" ht="15.75">
      <c r="A217" s="3">
        <v>34</v>
      </c>
      <c r="B217" s="16" t="s">
        <v>68</v>
      </c>
      <c r="C217" s="3">
        <v>97.4</v>
      </c>
      <c r="D217" s="3">
        <v>6.68</v>
      </c>
      <c r="E217" s="9">
        <f>C217*D217*12</f>
        <v>7807.584000000001</v>
      </c>
      <c r="F217" s="9">
        <f>E217*0.075</f>
        <v>585.5688</v>
      </c>
      <c r="G217" s="9">
        <f>E217*0.03</f>
        <v>234.22752000000003</v>
      </c>
      <c r="H217" s="9">
        <f>E217-F217-G217</f>
        <v>6987.78768</v>
      </c>
      <c r="I217" s="8" t="s">
        <v>11</v>
      </c>
      <c r="J217" s="3" t="s">
        <v>4</v>
      </c>
      <c r="K217" s="3">
        <v>5</v>
      </c>
      <c r="L217" s="3">
        <v>4600</v>
      </c>
      <c r="M217" s="3"/>
      <c r="N217" s="3">
        <v>4600</v>
      </c>
      <c r="O217" s="3"/>
      <c r="P217" s="3"/>
    </row>
    <row r="218" spans="1:16" ht="15.75">
      <c r="A218" s="3"/>
      <c r="B218" s="17"/>
      <c r="C218" s="3"/>
      <c r="D218" s="3"/>
      <c r="E218" s="3"/>
      <c r="F218" s="9"/>
      <c r="G218" s="9"/>
      <c r="H218" s="9"/>
      <c r="I218" s="8"/>
      <c r="J218" s="3"/>
      <c r="K218" s="3"/>
      <c r="L218" s="3"/>
      <c r="M218" s="3"/>
      <c r="N218" s="3"/>
      <c r="O218" s="3"/>
      <c r="P218" s="3"/>
    </row>
    <row r="219" spans="1:16" ht="15.75">
      <c r="A219" s="3"/>
      <c r="B219" s="17"/>
      <c r="C219" s="3"/>
      <c r="D219" s="3"/>
      <c r="E219" s="3"/>
      <c r="F219" s="9"/>
      <c r="G219" s="9"/>
      <c r="H219" s="9"/>
      <c r="I219" s="8"/>
      <c r="J219" s="3"/>
      <c r="K219" s="3"/>
      <c r="L219" s="3"/>
      <c r="M219" s="3"/>
      <c r="N219" s="3"/>
      <c r="O219" s="3"/>
      <c r="P219" s="3"/>
    </row>
    <row r="220" spans="1:16" ht="15.75">
      <c r="A220" s="3"/>
      <c r="B220" s="20"/>
      <c r="C220" s="3"/>
      <c r="D220" s="3"/>
      <c r="E220" s="3"/>
      <c r="F220" s="9"/>
      <c r="G220" s="9"/>
      <c r="H220" s="9"/>
      <c r="I220" s="4"/>
      <c r="J220" s="3"/>
      <c r="K220" s="3"/>
      <c r="L220" s="3"/>
      <c r="M220" s="3"/>
      <c r="N220" s="3"/>
      <c r="O220" s="3"/>
      <c r="P220" s="3"/>
    </row>
    <row r="221" spans="1:16" s="5" customFormat="1" ht="15.75">
      <c r="A221" s="4"/>
      <c r="B221" s="4" t="s">
        <v>42</v>
      </c>
      <c r="C221" s="4"/>
      <c r="D221" s="4"/>
      <c r="E221" s="4"/>
      <c r="F221" s="9"/>
      <c r="G221" s="9"/>
      <c r="H221" s="9"/>
      <c r="I221" s="4"/>
      <c r="J221" s="4"/>
      <c r="K221" s="4"/>
      <c r="L221" s="4">
        <f>SUM(L217:L220)</f>
        <v>4600</v>
      </c>
      <c r="M221" s="4">
        <f>M217+M220</f>
        <v>0</v>
      </c>
      <c r="N221" s="4">
        <f>SUM(N217:N220)</f>
        <v>4600</v>
      </c>
      <c r="O221" s="4">
        <f>SUM(O217:O220)</f>
        <v>0</v>
      </c>
      <c r="P221" s="4">
        <f>SUM(P217:P220)</f>
        <v>0</v>
      </c>
    </row>
    <row r="222" spans="1:16" ht="15.75">
      <c r="A222" s="4"/>
      <c r="B222" s="4" t="s">
        <v>43</v>
      </c>
      <c r="C222" s="4"/>
      <c r="D222" s="4"/>
      <c r="E222" s="4"/>
      <c r="F222" s="9"/>
      <c r="G222" s="9"/>
      <c r="H222" s="9"/>
      <c r="I222" s="4"/>
      <c r="J222" s="4"/>
      <c r="K222" s="4"/>
      <c r="L222" s="4">
        <f>E217*0.2</f>
        <v>1561.5168000000003</v>
      </c>
      <c r="M222" s="4">
        <f>L222/4</f>
        <v>390.3792000000001</v>
      </c>
      <c r="N222" s="4">
        <f>L222/4</f>
        <v>390.3792000000001</v>
      </c>
      <c r="O222" s="4">
        <f>L222/4</f>
        <v>390.3792000000001</v>
      </c>
      <c r="P222" s="4">
        <f>L222/4</f>
        <v>390.3792000000001</v>
      </c>
    </row>
    <row r="223" spans="1:16" ht="15.75">
      <c r="A223" s="4"/>
      <c r="B223" s="4" t="s">
        <v>44</v>
      </c>
      <c r="C223" s="4"/>
      <c r="D223" s="4"/>
      <c r="E223" s="4"/>
      <c r="F223" s="9"/>
      <c r="G223" s="9"/>
      <c r="H223" s="9"/>
      <c r="I223" s="4"/>
      <c r="J223" s="4"/>
      <c r="K223" s="4"/>
      <c r="L223" s="4">
        <f>L221+L222</f>
        <v>6161.5168</v>
      </c>
      <c r="M223" s="4">
        <f>M221+M222</f>
        <v>390.3792000000001</v>
      </c>
      <c r="N223" s="4">
        <f>N221+N222</f>
        <v>4990.3792</v>
      </c>
      <c r="O223" s="4">
        <f>O221+O222</f>
        <v>390.3792000000001</v>
      </c>
      <c r="P223" s="4">
        <f>P221+P222</f>
        <v>390.3792000000001</v>
      </c>
    </row>
  </sheetData>
  <sheetProtection/>
  <mergeCells count="36">
    <mergeCell ref="A1:P1"/>
    <mergeCell ref="A2:P2"/>
    <mergeCell ref="B4:B5"/>
    <mergeCell ref="B10:B11"/>
    <mergeCell ref="B16:B17"/>
    <mergeCell ref="B22:B23"/>
    <mergeCell ref="B28:B29"/>
    <mergeCell ref="B34:B35"/>
    <mergeCell ref="B40:B41"/>
    <mergeCell ref="B46:B47"/>
    <mergeCell ref="B52:B53"/>
    <mergeCell ref="B58:B59"/>
    <mergeCell ref="B64:B65"/>
    <mergeCell ref="B70:B71"/>
    <mergeCell ref="B76:B77"/>
    <mergeCell ref="B82:B83"/>
    <mergeCell ref="B88:B89"/>
    <mergeCell ref="B94:B95"/>
    <mergeCell ref="B100:B101"/>
    <mergeCell ref="B106:B107"/>
    <mergeCell ref="B112:B113"/>
    <mergeCell ref="B118:B119"/>
    <mergeCell ref="B124:B125"/>
    <mergeCell ref="B130:B131"/>
    <mergeCell ref="B136:B139"/>
    <mergeCell ref="B144:B147"/>
    <mergeCell ref="B152:B153"/>
    <mergeCell ref="B158:B161"/>
    <mergeCell ref="B166:B167"/>
    <mergeCell ref="B172:B174"/>
    <mergeCell ref="B179:B180"/>
    <mergeCell ref="B185:B188"/>
    <mergeCell ref="B193:B196"/>
    <mergeCell ref="B201:B204"/>
    <mergeCell ref="B209:B212"/>
    <mergeCell ref="B217:B2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 "Жилкомплекс"</cp:lastModifiedBy>
  <cp:lastPrinted>2014-03-25T08:53:35Z</cp:lastPrinted>
  <dcterms:created xsi:type="dcterms:W3CDTF">1996-10-08T23:32:33Z</dcterms:created>
  <dcterms:modified xsi:type="dcterms:W3CDTF">2014-03-28T06:02:41Z</dcterms:modified>
  <cp:category/>
  <cp:version/>
  <cp:contentType/>
  <cp:contentStatus/>
</cp:coreProperties>
</file>